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workbookProtection workbookPassword="C4C5" lockStructure="1"/>
  <bookViews>
    <workbookView xWindow="0" yWindow="456" windowWidth="12984" windowHeight="7836"/>
  </bookViews>
  <sheets>
    <sheet name="ปีงบประมาณ2562" sheetId="3" r:id="rId1"/>
    <sheet name="data" sheetId="4" state="hidden" r:id="rId2"/>
    <sheet name="Sheet1" sheetId="5" state="hidden" r:id="rId3"/>
  </sheets>
  <calcPr calcId="144525"/>
</workbook>
</file>

<file path=xl/calcChain.xml><?xml version="1.0" encoding="utf-8"?>
<calcChain xmlns="http://schemas.openxmlformats.org/spreadsheetml/2006/main">
  <c r="Q26" i="4" l="1"/>
  <c r="N26" i="4" s="1"/>
  <c r="R26" i="4"/>
  <c r="S26" i="4"/>
  <c r="O26" i="4" s="1"/>
  <c r="K26" i="4"/>
  <c r="L26" i="4"/>
  <c r="Q25" i="4" l="1"/>
  <c r="R25" i="4"/>
  <c r="S25" i="4"/>
  <c r="K25" i="4"/>
  <c r="Q24" i="4" l="1"/>
  <c r="R24" i="4"/>
  <c r="S24" i="4" s="1"/>
  <c r="K24" i="4"/>
  <c r="Q23" i="4" l="1"/>
  <c r="R23" i="4"/>
  <c r="S23" i="4"/>
  <c r="K23" i="4"/>
  <c r="Q22" i="4" l="1"/>
  <c r="R22" i="4"/>
  <c r="S22" i="4"/>
  <c r="K22" i="4"/>
  <c r="S21" i="4" l="1"/>
  <c r="Q21" i="4"/>
  <c r="R21" i="4"/>
  <c r="K21" i="4"/>
  <c r="P21" i="4" l="1"/>
  <c r="G17" i="3" l="1"/>
  <c r="H17" i="3" s="1"/>
  <c r="D17" i="3"/>
  <c r="E17" i="3" s="1"/>
  <c r="R31" i="4"/>
  <c r="R30" i="4" l="1"/>
  <c r="G16" i="3" l="1"/>
  <c r="H16" i="3" s="1"/>
  <c r="D16" i="3"/>
  <c r="E16" i="3" s="1"/>
  <c r="G15" i="3" l="1"/>
  <c r="H15" i="3" s="1"/>
  <c r="D15" i="3"/>
  <c r="E15" i="3" s="1"/>
  <c r="R29" i="4"/>
  <c r="R28" i="4" l="1"/>
  <c r="F5" i="3"/>
  <c r="C5" i="3"/>
  <c r="B5" i="3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D14" i="3"/>
  <c r="E14" i="3" s="1"/>
  <c r="D13" i="3"/>
  <c r="E13" i="3" s="1"/>
  <c r="D12" i="3"/>
  <c r="E12" i="3" s="1"/>
  <c r="D11" i="3"/>
  <c r="E11" i="3" s="1"/>
  <c r="D10" i="3"/>
  <c r="E10" i="3" s="1"/>
  <c r="D9" i="3"/>
  <c r="D8" i="3"/>
  <c r="E8" i="3" s="1"/>
  <c r="D7" i="3"/>
  <c r="E7" i="3" s="1"/>
  <c r="D6" i="3"/>
  <c r="E6" i="3" s="1"/>
  <c r="D5" i="3" l="1"/>
  <c r="E5" i="3" s="1"/>
  <c r="E9" i="3"/>
  <c r="G5" i="3"/>
  <c r="H5" i="3" s="1"/>
  <c r="P31" i="4"/>
  <c r="P30" i="4"/>
  <c r="P29" i="4"/>
  <c r="P28" i="4"/>
  <c r="R27" i="4"/>
  <c r="P27" i="4"/>
  <c r="P26" i="4"/>
  <c r="P25" i="4"/>
  <c r="P24" i="4"/>
  <c r="P23" i="4"/>
  <c r="P22" i="4"/>
  <c r="R20" i="4"/>
  <c r="S20" i="4" s="1"/>
  <c r="P20" i="4"/>
  <c r="Q20" i="4" s="1"/>
  <c r="K20" i="4"/>
  <c r="L20" i="4" s="1"/>
  <c r="L21" i="4" s="1"/>
  <c r="G17" i="4"/>
  <c r="H17" i="4" s="1"/>
  <c r="D17" i="4"/>
  <c r="E17" i="4" s="1"/>
  <c r="G16" i="4"/>
  <c r="H16" i="4" s="1"/>
  <c r="D16" i="4"/>
  <c r="E16" i="4" s="1"/>
  <c r="G15" i="4"/>
  <c r="H15" i="4" s="1"/>
  <c r="D15" i="4"/>
  <c r="E15" i="4" s="1"/>
  <c r="G14" i="4"/>
  <c r="H14" i="4" s="1"/>
  <c r="D14" i="4"/>
  <c r="E14" i="4" s="1"/>
  <c r="G13" i="4"/>
  <c r="H13" i="4" s="1"/>
  <c r="D13" i="4"/>
  <c r="E13" i="4" s="1"/>
  <c r="G12" i="4"/>
  <c r="H12" i="4" s="1"/>
  <c r="D12" i="4"/>
  <c r="E12" i="4" s="1"/>
  <c r="G11" i="4"/>
  <c r="H11" i="4" s="1"/>
  <c r="D11" i="4"/>
  <c r="E11" i="4" s="1"/>
  <c r="G10" i="4"/>
  <c r="H10" i="4" s="1"/>
  <c r="D10" i="4"/>
  <c r="E10" i="4" s="1"/>
  <c r="G9" i="4"/>
  <c r="H9" i="4" s="1"/>
  <c r="D9" i="4"/>
  <c r="E9" i="4" s="1"/>
  <c r="G8" i="4"/>
  <c r="H8" i="4" s="1"/>
  <c r="D8" i="4"/>
  <c r="E8" i="4" s="1"/>
  <c r="G7" i="4"/>
  <c r="H7" i="4" s="1"/>
  <c r="D7" i="4"/>
  <c r="E7" i="4" s="1"/>
  <c r="G6" i="4"/>
  <c r="H6" i="4" s="1"/>
  <c r="D6" i="4"/>
  <c r="F5" i="4"/>
  <c r="C5" i="4"/>
  <c r="B5" i="4"/>
  <c r="L22" i="4" l="1"/>
  <c r="N21" i="4"/>
  <c r="O21" i="4"/>
  <c r="D5" i="4"/>
  <c r="E5" i="4" s="1"/>
  <c r="G5" i="4"/>
  <c r="H5" i="4" s="1"/>
  <c r="O20" i="4"/>
  <c r="N20" i="4"/>
  <c r="J20" i="4"/>
  <c r="E6" i="4"/>
  <c r="L23" i="4" l="1"/>
  <c r="N22" i="4"/>
  <c r="O22" i="4"/>
  <c r="J21" i="4"/>
  <c r="L24" i="4" l="1"/>
  <c r="O23" i="4"/>
  <c r="N23" i="4"/>
  <c r="J22" i="4"/>
  <c r="L25" i="4" l="1"/>
  <c r="N24" i="4"/>
  <c r="O24" i="4"/>
  <c r="J23" i="4"/>
  <c r="N25" i="4" l="1"/>
  <c r="O25" i="4"/>
  <c r="J24" i="4"/>
  <c r="J25" i="4" l="1"/>
  <c r="J26" i="4" l="1"/>
  <c r="J27" i="4" l="1"/>
</calcChain>
</file>

<file path=xl/sharedStrings.xml><?xml version="1.0" encoding="utf-8"?>
<sst xmlns="http://schemas.openxmlformats.org/spreadsheetml/2006/main" count="99" uniqueCount="40">
  <si>
    <t xml:space="preserve">                              หน่วย:ล้านบาท</t>
  </si>
  <si>
    <t>เดือน</t>
  </si>
  <si>
    <t>เปรียบเทียบกับประมาณการ</t>
  </si>
  <si>
    <t>เปรียบเทียบกับเดือนเดียวกันปีที่แล้ว</t>
  </si>
  <si>
    <t>จัดเก็บจริง</t>
  </si>
  <si>
    <t>ประมาณการ</t>
  </si>
  <si>
    <t xml:space="preserve">สูง (ต่ำ) กว่า </t>
  </si>
  <si>
    <t>อัตรา (%)</t>
  </si>
  <si>
    <t>จัดเก็บปีที่แล้ว</t>
  </si>
  <si>
    <t>ยอดรวม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</si>
  <si>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</si>
  <si>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</si>
  <si>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</si>
  <si>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</si>
  <si>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</si>
  <si>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</si>
  <si>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</si>
  <si>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</si>
  <si>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</si>
  <si>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</si>
  <si>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</si>
  <si>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</si>
  <si>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พันยอด</t>
  </si>
  <si>
    <t>% สูง/ต่ำกว่า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</si>
  <si>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</si>
  <si>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</si>
  <si>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</si>
  <si>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</si>
  <si>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</si>
  <si>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</si>
  <si>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</si>
  <si>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</si>
  <si>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</si>
  <si>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</si>
  <si>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</si>
  <si>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</si>
  <si>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ประจำเดือน</t>
  </si>
  <si>
    <t>เปรียบเทียบประมาณการ</t>
  </si>
  <si>
    <t>เปรียบเทียบปีก่อน</t>
  </si>
  <si>
    <t>ผลการจัดเก็บภาษีสรรพากรปีงบประมาณ 2563(ผลจัดเก็บรายเดือน)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</si>
</sst>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_(* #,##0.00_);_(* \(#,##0.00\);_(* &quot;-&quot;??_);_(@_)"/>
    <numFmt numFmtId="188" formatCode="#,##0.000"/>
    <numFmt numFmtId="189" formatCode="_-* #,##0.000_-;\-* #,##0.000_-;_-* &quot;-&quot;??_-;_-@_-"/>
    <numFmt numFmtId="190" formatCode="_(* #,##0.000_);_(* \(#,##0.000\);_(* &quot;-&quot;??_);_(@_)"/>
    <numFmt numFmtId="191" formatCode="0.00;\(0.00\)"/>
  </numFmts>
  <fonts count="21" x14ac:knownFonts="1">
    <font>
      <sz val="14"/>
      <name val="Cordia New"/>
    </font>
    <font>
      <b/>
      <sz val="10"/>
      <name val="Microsoft Sans Serif"/>
      <family val="2"/>
    </font>
    <font>
      <sz val="10"/>
      <color indexed="36"/>
      <name val="Microsoft Sans Serif"/>
      <family val="2"/>
    </font>
    <font>
      <b/>
      <sz val="10"/>
      <color indexed="30"/>
      <name val="Microsoft Sans Serif"/>
      <family val="2"/>
    </font>
    <font>
      <sz val="14"/>
      <name val="Cordia New"/>
      <family val="2"/>
    </font>
    <font>
      <sz val="10"/>
      <color indexed="30"/>
      <name val="Microsoft Sans Serif"/>
      <family val="2"/>
    </font>
    <font>
      <sz val="14"/>
      <color indexed="18"/>
      <name val="MS Sans Serif"/>
      <family val="2"/>
      <charset val="222"/>
    </font>
    <font>
      <sz val="14"/>
      <color indexed="18"/>
      <name val="Cordia New"/>
      <family val="2"/>
    </font>
    <font>
      <b/>
      <sz val="12"/>
      <color indexed="18"/>
      <name val="MS Sans Serif"/>
      <family val="2"/>
      <charset val="222"/>
    </font>
    <font>
      <b/>
      <sz val="12"/>
      <name val="MS Sans Serif"/>
      <family val="2"/>
      <charset val="222"/>
    </font>
    <font>
      <sz val="14"/>
      <name val="MS Sans Serif"/>
      <family val="2"/>
      <charset val="222"/>
    </font>
    <font>
      <sz val="10"/>
      <color indexed="18"/>
      <name val="MS Sans Serif"/>
      <family val="2"/>
      <charset val="222"/>
    </font>
    <font>
      <b/>
      <sz val="10"/>
      <color theme="1"/>
      <name val="Microsoft Sans Serif"/>
      <family val="2"/>
    </font>
    <font>
      <sz val="14"/>
      <color theme="0"/>
      <name val="Cordia New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sz val="14"/>
      <color rgb="FFFF0000"/>
      <name val="Cordia New"/>
      <family val="2"/>
    </font>
    <font>
      <sz val="14"/>
      <color rgb="FFFF0000"/>
      <name val="MS Sans Serif"/>
      <family val="2"/>
      <charset val="22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</fills>
  <borders count="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5">
    <xf numFmtId="0" fontId="0" fillId="0" borderId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</cellStyleXfs>
  <cellXfs count="68">
    <xf numFmtId="0" fontId="0" fillId="0" borderId="0" xfId="0"/>
    <xf numFmtId="189" fontId="3" fillId="2" borderId="1" xfId="1" applyNumberFormat="1" applyFont="1" applyFill="1" applyBorder="1" applyAlignment="1">
      <alignment horizontal="right" vertical="center"/>
    </xf>
    <xf numFmtId="190" fontId="3" fillId="2" borderId="1" xfId="1" applyNumberFormat="1" applyFont="1" applyFill="1" applyBorder="1" applyAlignment="1">
      <alignment horizontal="right" vertical="center"/>
    </xf>
    <xf numFmtId="191" fontId="3" fillId="2" borderId="1" xfId="1" applyNumberFormat="1" applyFont="1" applyFill="1" applyBorder="1" applyAlignment="1">
      <alignment horizontal="right" vertical="center"/>
    </xf>
    <xf numFmtId="187" fontId="3" fillId="2" borderId="1" xfId="1" applyNumberFormat="1" applyFont="1" applyFill="1" applyBorder="1" applyAlignment="1">
      <alignment horizontal="right" vertical="center"/>
    </xf>
    <xf numFmtId="189" fontId="5" fillId="3" borderId="1" xfId="1" applyNumberFormat="1" applyFont="1" applyFill="1" applyBorder="1" applyAlignment="1">
      <alignment horizontal="right" vertical="center"/>
    </xf>
    <xf numFmtId="190" fontId="5" fillId="3" borderId="1" xfId="1" applyNumberFormat="1" applyFont="1" applyFill="1" applyBorder="1" applyAlignment="1">
      <alignment horizontal="right" vertical="center"/>
    </xf>
    <xf numFmtId="187" fontId="5" fillId="3" borderId="1" xfId="1" applyNumberFormat="1" applyFont="1" applyFill="1" applyBorder="1" applyAlignment="1">
      <alignment horizontal="right" vertical="center"/>
    </xf>
    <xf numFmtId="189" fontId="5" fillId="2" borderId="1" xfId="1" applyNumberFormat="1" applyFont="1" applyFill="1" applyBorder="1" applyAlignment="1">
      <alignment horizontal="right" vertical="center"/>
    </xf>
    <xf numFmtId="190" fontId="5" fillId="2" borderId="1" xfId="1" applyNumberFormat="1" applyFont="1" applyFill="1" applyBorder="1" applyAlignment="1">
      <alignment horizontal="right" vertical="center"/>
    </xf>
    <xf numFmtId="191" fontId="5" fillId="2" borderId="1" xfId="1" applyNumberFormat="1" applyFont="1" applyFill="1" applyBorder="1" applyAlignment="1">
      <alignment horizontal="right" vertical="center"/>
    </xf>
    <xf numFmtId="187" fontId="5" fillId="2" borderId="1" xfId="1" applyNumberFormat="1" applyFont="1" applyFill="1" applyBorder="1" applyAlignment="1">
      <alignment horizontal="right" vertical="center"/>
    </xf>
    <xf numFmtId="0" fontId="4" fillId="0" borderId="0" xfId="3"/>
    <xf numFmtId="4" fontId="4" fillId="0" borderId="0" xfId="3" applyNumberFormat="1"/>
    <xf numFmtId="188" fontId="4" fillId="0" borderId="0" xfId="3" applyNumberFormat="1"/>
    <xf numFmtId="4" fontId="10" fillId="0" borderId="0" xfId="3" applyNumberFormat="1" applyFont="1"/>
    <xf numFmtId="188" fontId="10" fillId="0" borderId="0" xfId="3" applyNumberFormat="1" applyFont="1"/>
    <xf numFmtId="0" fontId="10" fillId="0" borderId="0" xfId="3" applyFont="1"/>
    <xf numFmtId="188" fontId="6" fillId="0" borderId="0" xfId="3" applyNumberFormat="1" applyFont="1"/>
    <xf numFmtId="0" fontId="6" fillId="0" borderId="0" xfId="3" applyNumberFormat="1" applyFont="1"/>
    <xf numFmtId="0" fontId="6" fillId="0" borderId="0" xfId="3" applyFont="1"/>
    <xf numFmtId="4" fontId="9" fillId="0" borderId="0" xfId="3" applyNumberFormat="1" applyFont="1" applyAlignment="1">
      <alignment horizontal="center"/>
    </xf>
    <xf numFmtId="188" fontId="8" fillId="0" borderId="0" xfId="3" applyNumberFormat="1" applyFont="1" applyAlignment="1">
      <alignment horizontal="left"/>
    </xf>
    <xf numFmtId="4" fontId="6" fillId="0" borderId="0" xfId="3" applyNumberFormat="1" applyFont="1"/>
    <xf numFmtId="0" fontId="11" fillId="0" borderId="0" xfId="3" applyFont="1"/>
    <xf numFmtId="0" fontId="9" fillId="0" borderId="0" xfId="3" applyFont="1" applyAlignment="1">
      <alignment horizontal="center"/>
    </xf>
    <xf numFmtId="0" fontId="8" fillId="0" borderId="0" xfId="3" applyFont="1" applyAlignment="1">
      <alignment horizontal="left"/>
    </xf>
    <xf numFmtId="0" fontId="5" fillId="2" borderId="1" xfId="3" applyFont="1" applyFill="1" applyBorder="1" applyAlignment="1">
      <alignment horizontal="left" vertical="center"/>
    </xf>
    <xf numFmtId="0" fontId="5" fillId="3" borderId="1" xfId="3" applyFont="1" applyFill="1" applyBorder="1" applyAlignment="1">
      <alignment horizontal="left" vertical="center"/>
    </xf>
    <xf numFmtId="0" fontId="3" fillId="2" borderId="1" xfId="3" applyFont="1" applyFill="1" applyBorder="1" applyAlignment="1">
      <alignment horizontal="center" vertical="center"/>
    </xf>
    <xf numFmtId="0" fontId="12" fillId="5" borderId="1" xfId="3" applyFont="1" applyFill="1" applyBorder="1" applyAlignment="1">
      <alignment horizontal="center" vertical="center" wrapText="1" shrinkToFit="1"/>
    </xf>
    <xf numFmtId="0" fontId="12" fillId="5" borderId="1" xfId="3" applyFont="1" applyFill="1" applyBorder="1" applyAlignment="1">
      <alignment horizontal="center" vertical="center"/>
    </xf>
    <xf numFmtId="0" fontId="12" fillId="5" borderId="1" xfId="3" applyFont="1" applyFill="1" applyBorder="1" applyAlignment="1">
      <alignment horizontal="center" vertical="center"/>
    </xf>
    <xf numFmtId="4" fontId="4" fillId="4" borderId="0" xfId="3" applyNumberFormat="1" applyFill="1"/>
    <xf numFmtId="0" fontId="4" fillId="4" borderId="0" xfId="3" applyFill="1"/>
    <xf numFmtId="0" fontId="4" fillId="4" borderId="0" xfId="3" applyNumberFormat="1" applyFill="1"/>
    <xf numFmtId="4" fontId="7" fillId="4" borderId="0" xfId="3" applyNumberFormat="1" applyFont="1" applyFill="1"/>
    <xf numFmtId="0" fontId="8" fillId="4" borderId="0" xfId="3" applyFont="1" applyFill="1" applyAlignment="1">
      <alignment horizontal="left"/>
    </xf>
    <xf numFmtId="0" fontId="9" fillId="4" borderId="0" xfId="3" applyFont="1" applyFill="1" applyAlignment="1">
      <alignment horizontal="center"/>
    </xf>
    <xf numFmtId="0" fontId="6" fillId="4" borderId="0" xfId="3" applyFont="1" applyFill="1"/>
    <xf numFmtId="4" fontId="10" fillId="4" borderId="0" xfId="3" applyNumberFormat="1" applyFont="1" applyFill="1"/>
    <xf numFmtId="0" fontId="10" fillId="4" borderId="0" xfId="3" applyFont="1" applyFill="1"/>
    <xf numFmtId="4" fontId="13" fillId="4" borderId="0" xfId="3" applyNumberFormat="1" applyFont="1" applyFill="1"/>
    <xf numFmtId="4" fontId="14" fillId="4" borderId="0" xfId="3" applyNumberFormat="1" applyFont="1" applyFill="1"/>
    <xf numFmtId="4" fontId="14" fillId="4" borderId="0" xfId="3" applyNumberFormat="1" applyFont="1" applyFill="1" applyAlignment="1">
      <alignment horizontal="center"/>
    </xf>
    <xf numFmtId="0" fontId="14" fillId="4" borderId="0" xfId="3" applyFont="1" applyFill="1"/>
    <xf numFmtId="188" fontId="14" fillId="4" borderId="0" xfId="3" applyNumberFormat="1" applyFont="1" applyFill="1"/>
    <xf numFmtId="0" fontId="15" fillId="4" borderId="0" xfId="3" applyFont="1" applyFill="1" applyAlignment="1">
      <alignment horizontal="left"/>
    </xf>
    <xf numFmtId="4" fontId="16" fillId="4" borderId="0" xfId="3" applyNumberFormat="1" applyFont="1" applyFill="1"/>
    <xf numFmtId="0" fontId="16" fillId="4" borderId="0" xfId="3" applyFont="1" applyFill="1"/>
    <xf numFmtId="190" fontId="16" fillId="4" borderId="0" xfId="1" applyNumberFormat="1" applyFont="1" applyFill="1"/>
    <xf numFmtId="4" fontId="17" fillId="4" borderId="0" xfId="3" applyNumberFormat="1" applyFont="1" applyFill="1"/>
    <xf numFmtId="190" fontId="18" fillId="4" borderId="0" xfId="1" applyNumberFormat="1" applyFont="1" applyFill="1"/>
    <xf numFmtId="4" fontId="18" fillId="4" borderId="0" xfId="3" applyNumberFormat="1" applyFont="1" applyFill="1"/>
    <xf numFmtId="4" fontId="19" fillId="4" borderId="0" xfId="3" applyNumberFormat="1" applyFont="1" applyFill="1"/>
    <xf numFmtId="4" fontId="19" fillId="4" borderId="0" xfId="3" applyNumberFormat="1" applyFont="1" applyFill="1" applyAlignment="1">
      <alignment horizontal="center"/>
    </xf>
    <xf numFmtId="0" fontId="19" fillId="4" borderId="0" xfId="3" applyFont="1" applyFill="1"/>
    <xf numFmtId="188" fontId="19" fillId="4" borderId="0" xfId="3" applyNumberFormat="1" applyFont="1" applyFill="1"/>
    <xf numFmtId="43" fontId="19" fillId="4" borderId="0" xfId="3" applyNumberFormat="1" applyFont="1" applyFill="1"/>
    <xf numFmtId="189" fontId="19" fillId="4" borderId="0" xfId="3" applyNumberFormat="1" applyFont="1" applyFill="1"/>
    <xf numFmtId="0" fontId="20" fillId="4" borderId="0" xfId="3" applyFont="1" applyFill="1" applyAlignment="1">
      <alignment horizontal="left"/>
    </xf>
    <xf numFmtId="0" fontId="17" fillId="4" borderId="0" xfId="3" applyFont="1" applyFill="1"/>
    <xf numFmtId="188" fontId="1" fillId="0" borderId="0" xfId="3" applyNumberFormat="1" applyFont="1" applyAlignment="1">
      <alignment horizontal="center"/>
    </xf>
    <xf numFmtId="0" fontId="2" fillId="0" borderId="2" xfId="3" applyFont="1" applyBorder="1" applyAlignment="1">
      <alignment horizontal="right" vertical="center"/>
    </xf>
    <xf numFmtId="0" fontId="2" fillId="0" borderId="3" xfId="3" applyFont="1" applyBorder="1" applyAlignment="1">
      <alignment horizontal="right" vertical="center"/>
    </xf>
    <xf numFmtId="0" fontId="12" fillId="5" borderId="4" xfId="3" applyFont="1" applyFill="1" applyBorder="1" applyAlignment="1">
      <alignment horizontal="center" vertical="center"/>
    </xf>
    <xf numFmtId="0" fontId="12" fillId="5" borderId="5" xfId="3" applyFont="1" applyFill="1" applyBorder="1" applyAlignment="1">
      <alignment horizontal="center" vertical="center"/>
    </xf>
    <xf numFmtId="0" fontId="12" fillId="5" borderId="1" xfId="3" applyFont="1" applyFill="1" applyBorder="1" applyAlignment="1">
      <alignment horizontal="center" vertical="center"/>
    </xf>
  </cellXfs>
  <cellStyles count="5">
    <cellStyle name="Comma" xfId="1" builtinId="3"/>
    <cellStyle name="Comma 2" xfId="2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059862134458073E-2"/>
          <c:y val="0.14750765605306981"/>
          <c:w val="0.90900383141762453"/>
          <c:h val="0.7241401031767580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data!$L$18</c:f>
              <c:strCache>
                <c:ptCount val="1"/>
                <c:pt idx="0">
                  <c:v>พันยอด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data!$I$20:$I$31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data!$L$20:$L$31</c:f>
              <c:numCache>
                <c:formatCode>#,##0.000</c:formatCode>
                <c:ptCount val="12"/>
                <c:pt idx="0">
                  <c:v>122.01486442691001</c:v>
                </c:pt>
                <c:pt idx="1">
                  <c:v>252.42917679150005</c:v>
                </c:pt>
                <c:pt idx="2">
                  <c:v>393.27379207299009</c:v>
                </c:pt>
                <c:pt idx="3">
                  <c:v>540.6428325871201</c:v>
                </c:pt>
                <c:pt idx="4">
                  <c:v>680.82368323242008</c:v>
                </c:pt>
                <c:pt idx="5">
                  <c:v>806.07417730962015</c:v>
                </c:pt>
                <c:pt idx="6">
                  <c:v>897.52839164782017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AA-4EC1-B605-18C1B128B709}"/>
            </c:ext>
          </c:extLst>
        </c:ser>
        <c:ser>
          <c:idx val="1"/>
          <c:order val="1"/>
          <c:tx>
            <c:strRef>
              <c:f>data!$K$19</c:f>
              <c:strCache>
                <c:ptCount val="1"/>
                <c:pt idx="0">
                  <c:v>ประจำเดือน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5964240102171064E-3"/>
                  <c:y val="-3.6832412523020289E-2"/>
                </c:manualLayout>
              </c:layout>
              <c:spPr/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chemeClr val="tx2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1AA-4EC1-B605-18C1B128B709}"/>
                </c:ext>
              </c:extLst>
            </c:dLbl>
            <c:dLbl>
              <c:idx val="1"/>
              <c:layout>
                <c:manualLayout>
                  <c:x val="4.7931636125834011E-3"/>
                  <c:y val="-4.4557646271649945E-3"/>
                </c:manualLayout>
              </c:layout>
              <c:spPr/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chemeClr val="tx2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1AA-4EC1-B605-18C1B128B709}"/>
                </c:ext>
              </c:extLst>
            </c:dLbl>
            <c:dLbl>
              <c:idx val="2"/>
              <c:layout/>
              <c:spPr/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chemeClr val="tx2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1AA-4EC1-B605-18C1B128B709}"/>
                </c:ext>
              </c:extLst>
            </c:dLbl>
            <c:dLbl>
              <c:idx val="3"/>
              <c:layout/>
              <c:spPr/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chemeClr val="tx2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1AA-4EC1-B605-18C1B128B709}"/>
                </c:ext>
              </c:extLst>
            </c:dLbl>
            <c:dLbl>
              <c:idx val="4"/>
              <c:layout>
                <c:manualLayout>
                  <c:x val="3.1954713880133841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chemeClr val="tx2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1AA-4EC1-B605-18C1B128B709}"/>
                </c:ext>
              </c:extLst>
            </c:dLbl>
            <c:dLbl>
              <c:idx val="5"/>
              <c:layout>
                <c:manualLayout>
                  <c:x val="7.9886784700334609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chemeClr val="tx2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1AA-4EC1-B605-18C1B128B709}"/>
                </c:ext>
              </c:extLst>
            </c:dLbl>
            <c:dLbl>
              <c:idx val="6"/>
              <c:layout/>
              <c:spPr/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chemeClr val="tx2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1AA-4EC1-B605-18C1B128B709}"/>
                </c:ext>
              </c:extLst>
            </c:dLbl>
            <c:dLbl>
              <c:idx val="7"/>
              <c:layout/>
              <c:spPr/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chemeClr val="tx2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1AA-4EC1-B605-18C1B128B709}"/>
                </c:ext>
              </c:extLst>
            </c:dLbl>
            <c:dLbl>
              <c:idx val="8"/>
              <c:layout/>
              <c:spPr/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chemeClr val="tx2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1AA-4EC1-B605-18C1B128B709}"/>
                </c:ext>
              </c:extLst>
            </c:dLbl>
            <c:dLbl>
              <c:idx val="9"/>
              <c:layout/>
              <c:spPr/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chemeClr val="tx2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1AA-4EC1-B605-18C1B128B709}"/>
                </c:ext>
              </c:extLst>
            </c:dLbl>
            <c:dLbl>
              <c:idx val="10"/>
              <c:layout/>
              <c:spPr/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chemeClr val="tx2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1AA-4EC1-B605-18C1B128B709}"/>
                </c:ext>
              </c:extLst>
            </c:dLbl>
            <c:dLbl>
              <c:idx val="11"/>
              <c:layout/>
              <c:spPr/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chemeClr val="tx2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1AA-4EC1-B605-18C1B128B7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chemeClr val="tx2"/>
                    </a:solidFill>
                  </a:defRPr>
                </a:pPr>
                <a:endParaRPr lang="th-TH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data!$I$20:$I$31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data!$K$20:$K$31</c:f>
              <c:numCache>
                <c:formatCode>#,##0.000</c:formatCode>
                <c:ptCount val="12"/>
                <c:pt idx="0">
                  <c:v>122.01486442691001</c:v>
                </c:pt>
                <c:pt idx="1">
                  <c:v>130.41431236459005</c:v>
                </c:pt>
                <c:pt idx="2">
                  <c:v>140.84461528149004</c:v>
                </c:pt>
                <c:pt idx="3">
                  <c:v>147.36904051413001</c:v>
                </c:pt>
                <c:pt idx="4">
                  <c:v>140.18085064530001</c:v>
                </c:pt>
                <c:pt idx="5">
                  <c:v>125.25049407720002</c:v>
                </c:pt>
                <c:pt idx="6">
                  <c:v>91.454214338199975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01AA-4EC1-B605-18C1B128B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8915456"/>
        <c:axId val="229576704"/>
        <c:axId val="0"/>
      </c:bar3DChart>
      <c:catAx>
        <c:axId val="22891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229576704"/>
        <c:crosses val="autoZero"/>
        <c:auto val="1"/>
        <c:lblAlgn val="ctr"/>
        <c:lblOffset val="100"/>
        <c:noMultiLvlLbl val="0"/>
      </c:catAx>
      <c:valAx>
        <c:axId val="229576704"/>
        <c:scaling>
          <c:orientation val="minMax"/>
        </c:scaling>
        <c:delete val="1"/>
        <c:axPos val="l"/>
        <c:numFmt formatCode="#,##0.000" sourceLinked="1"/>
        <c:majorTickMark val="out"/>
        <c:minorTickMark val="none"/>
        <c:tickLblPos val="nextTo"/>
        <c:crossAx val="2289154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420788931438215"/>
          <c:y val="1.9336890739897181E-2"/>
          <c:w val="0.28506399131802518"/>
          <c:h val="0.13535931975445215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spPr>
    <a:gradFill rotWithShape="1">
      <a:gsLst>
        <a:gs pos="0">
          <a:schemeClr val="accent4">
            <a:tint val="50000"/>
            <a:satMod val="300000"/>
          </a:schemeClr>
        </a:gs>
        <a:gs pos="35000">
          <a:schemeClr val="accent4">
            <a:tint val="37000"/>
            <a:satMod val="300000"/>
          </a:schemeClr>
        </a:gs>
        <a:gs pos="100000">
          <a:schemeClr val="accent4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4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0"/>
      <c:rotY val="30"/>
      <c:depthPercent val="100"/>
      <c:rAngAx val="1"/>
    </c:view3D>
    <c:floor>
      <c:thickness val="0"/>
      <c:spPr>
        <a:ln w="9525">
          <a:noFill/>
        </a:ln>
        <a:effectLst>
          <a:outerShdw blurRad="50800" dist="50800" dir="5400000" algn="ctr" rotWithShape="0">
            <a:srgbClr val="FFFFFF">
              <a:alpha val="0"/>
            </a:srgbClr>
          </a:outerShdw>
        </a:effectLst>
      </c:spPr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1.3757178883809175E-3"/>
          <c:y val="8.4288282457843464E-2"/>
          <c:w val="0.86556262975378906"/>
          <c:h val="0.757981997216791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data!$N$19</c:f>
              <c:strCache>
                <c:ptCount val="1"/>
                <c:pt idx="0">
                  <c:v>เปรียบเทียบประมาณการ</c:v>
                </c:pt>
              </c:strCache>
            </c:strRef>
          </c:tx>
          <c:spPr>
            <a:gradFill rotWithShape="1">
              <a:gsLst>
                <a:gs pos="100000">
                  <a:schemeClr val="accent5"/>
                </a:gs>
                <a:gs pos="100000">
                  <a:schemeClr val="accent3">
                    <a:lumMod val="75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0020851994095839E-2"/>
                  <c:y val="-4.5945400276108939E-3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chemeClr val="tx2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ED3-49E6-AF74-2405662C734A}"/>
                </c:ext>
              </c:extLst>
            </c:dLbl>
            <c:dLbl>
              <c:idx val="1"/>
              <c:layout>
                <c:manualLayout>
                  <c:x val="-2.4292570685414054E-3"/>
                  <c:y val="-6.337831749233064E-3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chemeClr val="tx2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ED3-49E6-AF74-2405662C734A}"/>
                </c:ext>
              </c:extLst>
            </c:dLbl>
            <c:dLbl>
              <c:idx val="2"/>
              <c:layout>
                <c:manualLayout>
                  <c:x val="2.7648867077699059E-3"/>
                  <c:y val="-1.2349963531065893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chemeClr val="tx2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ED3-49E6-AF74-2405662C734A}"/>
                </c:ext>
              </c:extLst>
            </c:dLbl>
            <c:dLbl>
              <c:idx val="3"/>
              <c:layout>
                <c:manualLayout>
                  <c:x val="-1.2721458570253959E-3"/>
                  <c:y val="7.5622563811540188E-3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chemeClr val="tx2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ED3-49E6-AF74-2405662C734A}"/>
                </c:ext>
              </c:extLst>
            </c:dLbl>
            <c:dLbl>
              <c:idx val="4"/>
              <c:layout>
                <c:manualLayout>
                  <c:x val="-1.5259021896696422E-3"/>
                  <c:y val="-5.8072366733784055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chemeClr val="tx2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ED3-49E6-AF74-2405662C734A}"/>
                </c:ext>
              </c:extLst>
            </c:dLbl>
            <c:dLbl>
              <c:idx val="5"/>
              <c:layout>
                <c:manualLayout>
                  <c:x val="-4.7481991050042985E-3"/>
                  <c:y val="-2.295487492337886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chemeClr val="tx2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ED3-49E6-AF74-2405662C734A}"/>
                </c:ext>
              </c:extLst>
            </c:dLbl>
            <c:dLbl>
              <c:idx val="6"/>
              <c:layout>
                <c:manualLayout>
                  <c:x val="-5.5949100625768798E-17"/>
                  <c:y val="-1.8480018480018481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chemeClr val="tx2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ED3-49E6-AF74-2405662C734A}"/>
                </c:ext>
              </c:extLst>
            </c:dLbl>
            <c:dLbl>
              <c:idx val="7"/>
              <c:layout>
                <c:manualLayout>
                  <c:x val="0"/>
                  <c:y val="-1.8480018480018481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chemeClr val="tx2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ED3-49E6-AF74-2405662C734A}"/>
                </c:ext>
              </c:extLst>
            </c:dLbl>
            <c:dLbl>
              <c:idx val="8"/>
              <c:layout>
                <c:manualLayout>
                  <c:x val="-1.5259021896696422E-3"/>
                  <c:y val="-1.3860013860013775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chemeClr val="tx2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D3-49E6-AF74-2405662C734A}"/>
                </c:ext>
              </c:extLst>
            </c:dLbl>
            <c:dLbl>
              <c:idx val="9"/>
              <c:layout>
                <c:manualLayout>
                  <c:x val="1.5259021896696422E-3"/>
                  <c:y val="-5.5440055440055439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chemeClr val="tx2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D3-49E6-AF74-2405662C734A}"/>
                </c:ext>
              </c:extLst>
            </c:dLbl>
            <c:dLbl>
              <c:idx val="10"/>
              <c:layout>
                <c:manualLayout>
                  <c:x val="-3.0518043793392844E-3"/>
                  <c:y val="-1.8480018480018481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chemeClr val="tx2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ED3-49E6-AF74-2405662C73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chemeClr val="tx2"/>
                    </a:solidFill>
                    <a:latin typeface="Tahoma"/>
                    <a:ea typeface="Tahoma"/>
                    <a:cs typeface="Tahoma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data!$M$20:$M$31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data!$N$20:$N$31</c:f>
              <c:numCache>
                <c:formatCode>#,##0.00</c:formatCode>
                <c:ptCount val="12"/>
                <c:pt idx="0">
                  <c:v>2.0238710642678615</c:v>
                </c:pt>
                <c:pt idx="1">
                  <c:v>1.2065173497659336</c:v>
                </c:pt>
                <c:pt idx="2">
                  <c:v>1.7125504247114181</c:v>
                </c:pt>
                <c:pt idx="3">
                  <c:v>0.71392368397461448</c:v>
                </c:pt>
                <c:pt idx="4">
                  <c:v>0.34770931845183528</c:v>
                </c:pt>
                <c:pt idx="5">
                  <c:v>-2.1002442527888214</c:v>
                </c:pt>
                <c:pt idx="6">
                  <c:v>-7.4698538507719059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ED3-49E6-AF74-2405662C734A}"/>
            </c:ext>
          </c:extLst>
        </c:ser>
        <c:ser>
          <c:idx val="1"/>
          <c:order val="1"/>
          <c:tx>
            <c:strRef>
              <c:f>data!$O$19</c:f>
              <c:strCache>
                <c:ptCount val="1"/>
                <c:pt idx="0">
                  <c:v>เปรียบเทียบปีก่อน</c:v>
                </c:pt>
              </c:strCache>
            </c:strRef>
          </c:tx>
          <c:spPr>
            <a:gradFill rotWithShape="1">
              <a:gsLst>
                <a:gs pos="100000">
                  <a:schemeClr val="accent3">
                    <a:lumMod val="75000"/>
                  </a:schemeClr>
                </a:gs>
                <a:gs pos="10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4762758403261217E-2"/>
                  <c:y val="1.9021362111752378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ED3-49E6-AF74-2405662C734A}"/>
                </c:ext>
              </c:extLst>
            </c:dLbl>
            <c:dLbl>
              <c:idx val="1"/>
              <c:layout>
                <c:manualLayout>
                  <c:x val="8.6621211483406731E-3"/>
                  <c:y val="-1.2886280904260264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ED3-49E6-AF74-2405662C734A}"/>
                </c:ext>
              </c:extLst>
            </c:dLbl>
            <c:dLbl>
              <c:idx val="2"/>
              <c:layout>
                <c:manualLayout>
                  <c:x val="8.004273732787285E-3"/>
                  <c:y val="3.4732204795926186E-3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ED3-49E6-AF74-2405662C734A}"/>
                </c:ext>
              </c:extLst>
            </c:dLbl>
            <c:dLbl>
              <c:idx val="3"/>
              <c:layout>
                <c:manualLayout>
                  <c:x val="6.3930279298196648E-3"/>
                  <c:y val="2.2642265084711821E-3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ED3-49E6-AF74-2405662C734A}"/>
                </c:ext>
              </c:extLst>
            </c:dLbl>
            <c:dLbl>
              <c:idx val="4"/>
              <c:layout>
                <c:manualLayout>
                  <c:x val="9.6124856506716455E-3"/>
                  <c:y val="-1.6731389502742675E-3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ED3-49E6-AF74-2405662C734A}"/>
                </c:ext>
              </c:extLst>
            </c:dLbl>
            <c:dLbl>
              <c:idx val="5"/>
              <c:layout>
                <c:manualLayout>
                  <c:x val="1.3440314696300408E-2"/>
                  <c:y val="3.8360589541691905E-3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ED3-49E6-AF74-2405662C734A}"/>
                </c:ext>
              </c:extLst>
            </c:dLbl>
            <c:dLbl>
              <c:idx val="6"/>
              <c:layout>
                <c:manualLayout>
                  <c:x val="2.6402640264026413E-2"/>
                  <c:y val="2.6846694498758133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ED3-49E6-AF74-2405662C734A}"/>
                </c:ext>
              </c:extLst>
            </c:dLbl>
            <c:dLbl>
              <c:idx val="7"/>
              <c:layout>
                <c:manualLayout>
                  <c:x val="1.7446561972101142E-2"/>
                  <c:y val="-8.5564304461942259E-3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ED3-49E6-AF74-2405662C734A}"/>
                </c:ext>
              </c:extLst>
            </c:dLbl>
            <c:dLbl>
              <c:idx val="8"/>
              <c:layout>
                <c:manualLayout>
                  <c:x val="2.3469013568023486E-2"/>
                  <c:y val="1.3423171096901488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ED3-49E6-AF74-2405662C734A}"/>
                </c:ext>
              </c:extLst>
            </c:dLbl>
            <c:dLbl>
              <c:idx val="9"/>
              <c:layout>
                <c:manualLayout>
                  <c:x val="2.6402640264026413E-2"/>
                  <c:y val="8.948545861297539E-3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ED3-49E6-AF74-2405662C734A}"/>
                </c:ext>
              </c:extLst>
            </c:dLbl>
            <c:dLbl>
              <c:idx val="10"/>
              <c:layout>
                <c:manualLayout>
                  <c:x val="1.3201320132013205E-2"/>
                  <c:y val="1.7897091722595078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ED3-49E6-AF74-2405662C734A}"/>
                </c:ext>
              </c:extLst>
            </c:dLbl>
            <c:dLbl>
              <c:idx val="11"/>
              <c:layout>
                <c:manualLayout>
                  <c:x val="3.0803080308030799E-2"/>
                  <c:y val="1.3422818791946314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ED3-49E6-AF74-2405662C73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data!$M$20:$M$31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data!$O$20:$O$31</c:f>
              <c:numCache>
                <c:formatCode>_(* #,##0.00_);_(* \(#,##0.00\);_(* "-"??_);_(@_)</c:formatCode>
                <c:ptCount val="12"/>
                <c:pt idx="0">
                  <c:v>-1.2559877301422997</c:v>
                </c:pt>
                <c:pt idx="1">
                  <c:v>-8.0752752051231003</c:v>
                </c:pt>
                <c:pt idx="2">
                  <c:v>-4.6486461792534737</c:v>
                </c:pt>
                <c:pt idx="3">
                  <c:v>-2.747497216444855</c:v>
                </c:pt>
                <c:pt idx="4">
                  <c:v>-1.1337089434662249</c:v>
                </c:pt>
                <c:pt idx="5">
                  <c:v>-2.1243437015701132</c:v>
                </c:pt>
                <c:pt idx="6">
                  <c:v>-6.1835692068995893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5ED3-49E6-AF74-2405662C7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2176256"/>
        <c:axId val="232190336"/>
        <c:axId val="0"/>
      </c:bar3DChart>
      <c:catAx>
        <c:axId val="23217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232190336"/>
        <c:crosses val="autoZero"/>
        <c:auto val="1"/>
        <c:lblAlgn val="ctr"/>
        <c:lblOffset val="100"/>
        <c:noMultiLvlLbl val="0"/>
      </c:catAx>
      <c:valAx>
        <c:axId val="23219033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21762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ahoma" pitchFamily="34" charset="0"/>
                <a:ea typeface="TH SarabunPSK"/>
                <a:cs typeface="Tahoma" pitchFamily="34" charset="0"/>
              </a:defRPr>
            </a:pPr>
            <a:endParaRPr lang="th-TH"/>
          </a:p>
        </c:txPr>
      </c:legendEntry>
      <c:layout>
        <c:manualLayout>
          <c:xMode val="edge"/>
          <c:yMode val="edge"/>
          <c:x val="0.45759587272805147"/>
          <c:y val="2.7691379297809383E-2"/>
          <c:w val="0.40691329088919498"/>
          <c:h val="0.10526328963647937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Tahoma" pitchFamily="34" charset="0"/>
              <a:ea typeface="TH SarabunPSK"/>
              <a:cs typeface="Tahoma" pitchFamily="34" charset="0"/>
            </a:defRPr>
          </a:pPr>
          <a:endParaRPr lang="th-TH"/>
        </a:p>
      </c:txPr>
    </c:legend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3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059862134458073E-2"/>
          <c:y val="0.14750765605306981"/>
          <c:w val="0.90900383141762453"/>
          <c:h val="0.7241401031767580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data!$L$18</c:f>
              <c:strCache>
                <c:ptCount val="1"/>
                <c:pt idx="0">
                  <c:v>พันยอด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data!$I$20:$I$31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data!$L$20:$L$31</c:f>
              <c:numCache>
                <c:formatCode>#,##0.000</c:formatCode>
                <c:ptCount val="12"/>
                <c:pt idx="0">
                  <c:v>122.01486442691001</c:v>
                </c:pt>
                <c:pt idx="1">
                  <c:v>252.42917679150005</c:v>
                </c:pt>
                <c:pt idx="2">
                  <c:v>393.27379207299009</c:v>
                </c:pt>
                <c:pt idx="3">
                  <c:v>540.6428325871201</c:v>
                </c:pt>
                <c:pt idx="4">
                  <c:v>680.82368323242008</c:v>
                </c:pt>
                <c:pt idx="5">
                  <c:v>806.07417730962015</c:v>
                </c:pt>
                <c:pt idx="6">
                  <c:v>897.52839164782017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50-4B3E-9BCE-D738F243282F}"/>
            </c:ext>
          </c:extLst>
        </c:ser>
        <c:ser>
          <c:idx val="1"/>
          <c:order val="1"/>
          <c:tx>
            <c:strRef>
              <c:f>data!$K$19</c:f>
              <c:strCache>
                <c:ptCount val="1"/>
                <c:pt idx="0">
                  <c:v>ประจำเดือน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5964240102171064E-3"/>
                  <c:y val="-3.6832412523020289E-2"/>
                </c:manualLayout>
              </c:layout>
              <c:spPr/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F50-4B3E-9BCE-D738F243282F}"/>
                </c:ext>
              </c:extLst>
            </c:dLbl>
            <c:dLbl>
              <c:idx val="1"/>
              <c:layout>
                <c:manualLayout>
                  <c:x val="4.7931636125834011E-3"/>
                  <c:y val="-4.4557646271649945E-3"/>
                </c:manualLayout>
              </c:layout>
              <c:spPr/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F50-4B3E-9BCE-D738F243282F}"/>
                </c:ext>
              </c:extLst>
            </c:dLbl>
            <c:dLbl>
              <c:idx val="2"/>
              <c:layout/>
              <c:spPr/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F50-4B3E-9BCE-D738F243282F}"/>
                </c:ext>
              </c:extLst>
            </c:dLbl>
            <c:dLbl>
              <c:idx val="3"/>
              <c:layout/>
              <c:spPr/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F50-4B3E-9BCE-D738F243282F}"/>
                </c:ext>
              </c:extLst>
            </c:dLbl>
            <c:dLbl>
              <c:idx val="4"/>
              <c:layout>
                <c:manualLayout>
                  <c:x val="3.1954713880133841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F50-4B3E-9BCE-D738F243282F}"/>
                </c:ext>
              </c:extLst>
            </c:dLbl>
            <c:dLbl>
              <c:idx val="5"/>
              <c:layout>
                <c:manualLayout>
                  <c:x val="7.9886784700334609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F50-4B3E-9BCE-D738F243282F}"/>
                </c:ext>
              </c:extLst>
            </c:dLbl>
            <c:dLbl>
              <c:idx val="6"/>
              <c:layout/>
              <c:spPr/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F50-4B3E-9BCE-D738F243282F}"/>
                </c:ext>
              </c:extLst>
            </c:dLbl>
            <c:dLbl>
              <c:idx val="7"/>
              <c:layout/>
              <c:spPr/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F50-4B3E-9BCE-D738F243282F}"/>
                </c:ext>
              </c:extLst>
            </c:dLbl>
            <c:dLbl>
              <c:idx val="8"/>
              <c:layout/>
              <c:spPr/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F50-4B3E-9BCE-D738F243282F}"/>
                </c:ext>
              </c:extLst>
            </c:dLbl>
            <c:dLbl>
              <c:idx val="9"/>
              <c:layout/>
              <c:spPr/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F50-4B3E-9BCE-D738F243282F}"/>
                </c:ext>
              </c:extLst>
            </c:dLbl>
            <c:dLbl>
              <c:idx val="10"/>
              <c:layout/>
              <c:spPr/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F50-4B3E-9BCE-D738F243282F}"/>
                </c:ext>
              </c:extLst>
            </c:dLbl>
            <c:dLbl>
              <c:idx val="11"/>
              <c:layout/>
              <c:spPr/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F50-4B3E-9BCE-D738F243282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data!$I$20:$I$31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data!$K$20:$K$31</c:f>
              <c:numCache>
                <c:formatCode>#,##0.000</c:formatCode>
                <c:ptCount val="12"/>
                <c:pt idx="0">
                  <c:v>122.01486442691001</c:v>
                </c:pt>
                <c:pt idx="1">
                  <c:v>130.41431236459005</c:v>
                </c:pt>
                <c:pt idx="2">
                  <c:v>140.84461528149004</c:v>
                </c:pt>
                <c:pt idx="3">
                  <c:v>147.36904051413001</c:v>
                </c:pt>
                <c:pt idx="4">
                  <c:v>140.18085064530001</c:v>
                </c:pt>
                <c:pt idx="5">
                  <c:v>125.25049407720002</c:v>
                </c:pt>
                <c:pt idx="6">
                  <c:v>91.454214338199975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CF50-4B3E-9BCE-D738F2432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2338560"/>
        <c:axId val="232340096"/>
        <c:axId val="0"/>
      </c:bar3DChart>
      <c:catAx>
        <c:axId val="23233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232340096"/>
        <c:crosses val="autoZero"/>
        <c:auto val="1"/>
        <c:lblAlgn val="ctr"/>
        <c:lblOffset val="100"/>
        <c:noMultiLvlLbl val="0"/>
      </c:catAx>
      <c:valAx>
        <c:axId val="232340096"/>
        <c:scaling>
          <c:orientation val="minMax"/>
        </c:scaling>
        <c:delete val="1"/>
        <c:axPos val="l"/>
        <c:numFmt formatCode="#,##0.000" sourceLinked="1"/>
        <c:majorTickMark val="out"/>
        <c:minorTickMark val="none"/>
        <c:tickLblPos val="nextTo"/>
        <c:crossAx val="2323385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420788931438215"/>
          <c:y val="1.9336890739897181E-2"/>
          <c:w val="0.28506399131802518"/>
          <c:h val="0.13535931975445215"/>
        </c:manualLayout>
      </c:layout>
      <c:overlay val="0"/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spPr>
    <a:gradFill rotWithShape="1">
      <a:gsLst>
        <a:gs pos="0">
          <a:schemeClr val="accent4">
            <a:tint val="50000"/>
            <a:satMod val="300000"/>
          </a:schemeClr>
        </a:gs>
        <a:gs pos="35000">
          <a:schemeClr val="accent4">
            <a:tint val="37000"/>
            <a:satMod val="300000"/>
          </a:schemeClr>
        </a:gs>
        <a:gs pos="100000">
          <a:schemeClr val="accent4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4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0"/>
      <c:rotY val="30"/>
      <c:depthPercent val="100"/>
      <c:rAngAx val="1"/>
    </c:view3D>
    <c:floor>
      <c:thickness val="0"/>
      <c:spPr>
        <a:ln w="9525">
          <a:noFill/>
        </a:ln>
        <a:effectLst>
          <a:outerShdw blurRad="50800" dist="50800" dir="5400000" algn="ctr" rotWithShape="0">
            <a:srgbClr val="FFFFFF">
              <a:alpha val="0"/>
            </a:srgbClr>
          </a:outerShdw>
        </a:effectLst>
      </c:spPr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1.3757178883809175E-3"/>
          <c:y val="8.4288282457843464E-2"/>
          <c:w val="0.86556262975378906"/>
          <c:h val="0.757981997216791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data!$N$19</c:f>
              <c:strCache>
                <c:ptCount val="1"/>
                <c:pt idx="0">
                  <c:v>เปรียบเทียบประมาณการ</c:v>
                </c:pt>
              </c:strCache>
            </c:strRef>
          </c:tx>
          <c:spPr>
            <a:gradFill rotWithShape="1">
              <a:gsLst>
                <a:gs pos="100000">
                  <a:schemeClr val="accent5"/>
                </a:gs>
                <a:gs pos="100000">
                  <a:schemeClr val="accent3">
                    <a:lumMod val="75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0020851994095839E-2"/>
                  <c:y val="-4.5945400276108939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A03-480E-8D97-2F46A9D33390}"/>
                </c:ext>
              </c:extLst>
            </c:dLbl>
            <c:dLbl>
              <c:idx val="1"/>
              <c:layout>
                <c:manualLayout>
                  <c:x val="-2.4292570685414054E-3"/>
                  <c:y val="-6.337831749233064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A03-480E-8D97-2F46A9D33390}"/>
                </c:ext>
              </c:extLst>
            </c:dLbl>
            <c:dLbl>
              <c:idx val="2"/>
              <c:layout>
                <c:manualLayout>
                  <c:x val="2.7648867077699059E-3"/>
                  <c:y val="-1.2349963531065893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A03-480E-8D97-2F46A9D33390}"/>
                </c:ext>
              </c:extLst>
            </c:dLbl>
            <c:dLbl>
              <c:idx val="3"/>
              <c:layout>
                <c:manualLayout>
                  <c:x val="-1.2721458570253959E-3"/>
                  <c:y val="7.5622563811540188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A03-480E-8D97-2F46A9D33390}"/>
                </c:ext>
              </c:extLst>
            </c:dLbl>
            <c:dLbl>
              <c:idx val="4"/>
              <c:layout>
                <c:manualLayout>
                  <c:x val="-1.5259021896696422E-3"/>
                  <c:y val="-5.8072366733784055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A03-480E-8D97-2F46A9D33390}"/>
                </c:ext>
              </c:extLst>
            </c:dLbl>
            <c:dLbl>
              <c:idx val="5"/>
              <c:layout>
                <c:manualLayout>
                  <c:x val="-4.7414630330606701E-3"/>
                  <c:y val="-2.295479413847111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A03-480E-8D97-2F46A9D33390}"/>
                </c:ext>
              </c:extLst>
            </c:dLbl>
            <c:dLbl>
              <c:idx val="6"/>
              <c:layout>
                <c:manualLayout>
                  <c:x val="-5.5949100625768798E-17"/>
                  <c:y val="-1.8480018480018481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A03-480E-8D97-2F46A9D33390}"/>
                </c:ext>
              </c:extLst>
            </c:dLbl>
            <c:dLbl>
              <c:idx val="7"/>
              <c:layout>
                <c:manualLayout>
                  <c:x val="0"/>
                  <c:y val="-1.8480018480018481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A03-480E-8D97-2F46A9D33390}"/>
                </c:ext>
              </c:extLst>
            </c:dLbl>
            <c:dLbl>
              <c:idx val="8"/>
              <c:layout>
                <c:manualLayout>
                  <c:x val="-1.5259021896696422E-3"/>
                  <c:y val="-1.3860013860013775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A03-480E-8D97-2F46A9D33390}"/>
                </c:ext>
              </c:extLst>
            </c:dLbl>
            <c:dLbl>
              <c:idx val="9"/>
              <c:layout>
                <c:manualLayout>
                  <c:x val="1.5259021896696422E-3"/>
                  <c:y val="-5.5440055440055439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A03-480E-8D97-2F46A9D33390}"/>
                </c:ext>
              </c:extLst>
            </c:dLbl>
            <c:dLbl>
              <c:idx val="10"/>
              <c:layout>
                <c:manualLayout>
                  <c:x val="-3.0518043793392844E-3"/>
                  <c:y val="-1.8480018480018481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A03-480E-8D97-2F46A9D333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data!$M$20:$M$31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data!$N$20:$N$31</c:f>
              <c:numCache>
                <c:formatCode>#,##0.00</c:formatCode>
                <c:ptCount val="12"/>
                <c:pt idx="0">
                  <c:v>2.0238710642678615</c:v>
                </c:pt>
                <c:pt idx="1">
                  <c:v>1.2065173497659336</c:v>
                </c:pt>
                <c:pt idx="2">
                  <c:v>1.7125504247114181</c:v>
                </c:pt>
                <c:pt idx="3">
                  <c:v>0.71392368397461448</c:v>
                </c:pt>
                <c:pt idx="4">
                  <c:v>0.34770931845183528</c:v>
                </c:pt>
                <c:pt idx="5">
                  <c:v>-2.1002442527888214</c:v>
                </c:pt>
                <c:pt idx="6">
                  <c:v>-7.4698538507719059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A03-480E-8D97-2F46A9D33390}"/>
            </c:ext>
          </c:extLst>
        </c:ser>
        <c:ser>
          <c:idx val="1"/>
          <c:order val="1"/>
          <c:tx>
            <c:strRef>
              <c:f>data!$O$19</c:f>
              <c:strCache>
                <c:ptCount val="1"/>
                <c:pt idx="0">
                  <c:v>เปรียบเทียบปีก่อน</c:v>
                </c:pt>
              </c:strCache>
            </c:strRef>
          </c:tx>
          <c:spPr>
            <a:gradFill rotWithShape="1">
              <a:gsLst>
                <a:gs pos="100000">
                  <a:schemeClr val="accent3">
                    <a:lumMod val="75000"/>
                  </a:schemeClr>
                </a:gs>
                <a:gs pos="10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4762758403261217E-2"/>
                  <c:y val="1.9021362111752378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A03-480E-8D97-2F46A9D33390}"/>
                </c:ext>
              </c:extLst>
            </c:dLbl>
            <c:dLbl>
              <c:idx val="1"/>
              <c:layout>
                <c:manualLayout>
                  <c:x val="8.6621211483406731E-3"/>
                  <c:y val="-1.2886280904260264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A03-480E-8D97-2F46A9D33390}"/>
                </c:ext>
              </c:extLst>
            </c:dLbl>
            <c:dLbl>
              <c:idx val="2"/>
              <c:layout>
                <c:manualLayout>
                  <c:x val="8.004273732787285E-3"/>
                  <c:y val="3.4732204795926186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A03-480E-8D97-2F46A9D33390}"/>
                </c:ext>
              </c:extLst>
            </c:dLbl>
            <c:dLbl>
              <c:idx val="3"/>
              <c:layout>
                <c:manualLayout>
                  <c:x val="6.3930279298196648E-3"/>
                  <c:y val="2.2642265084711821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A03-480E-8D97-2F46A9D33390}"/>
                </c:ext>
              </c:extLst>
            </c:dLbl>
            <c:dLbl>
              <c:idx val="4"/>
              <c:layout>
                <c:manualLayout>
                  <c:x val="9.6124856506716455E-3"/>
                  <c:y val="-1.6731389502742675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3A03-480E-8D97-2F46A9D33390}"/>
                </c:ext>
              </c:extLst>
            </c:dLbl>
            <c:dLbl>
              <c:idx val="5"/>
              <c:layout>
                <c:manualLayout>
                  <c:x val="1.0384045188646548E-2"/>
                  <c:y val="8.2988264069171185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A03-480E-8D97-2F46A9D33390}"/>
                </c:ext>
              </c:extLst>
            </c:dLbl>
            <c:dLbl>
              <c:idx val="6"/>
              <c:layout>
                <c:manualLayout>
                  <c:x val="2.6402640264026413E-2"/>
                  <c:y val="2.6846694498758133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3A03-480E-8D97-2F46A9D33390}"/>
                </c:ext>
              </c:extLst>
            </c:dLbl>
            <c:dLbl>
              <c:idx val="7"/>
              <c:layout>
                <c:manualLayout>
                  <c:x val="1.7446561972101142E-2"/>
                  <c:y val="-8.5564304461942259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3A03-480E-8D97-2F46A9D33390}"/>
                </c:ext>
              </c:extLst>
            </c:dLbl>
            <c:dLbl>
              <c:idx val="8"/>
              <c:layout>
                <c:manualLayout>
                  <c:x val="2.3469013568023486E-2"/>
                  <c:y val="1.3423171096901488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A03-480E-8D97-2F46A9D33390}"/>
                </c:ext>
              </c:extLst>
            </c:dLbl>
            <c:dLbl>
              <c:idx val="9"/>
              <c:layout>
                <c:manualLayout>
                  <c:x val="2.6402640264026413E-2"/>
                  <c:y val="8.948545861297539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A03-480E-8D97-2F46A9D33390}"/>
                </c:ext>
              </c:extLst>
            </c:dLbl>
            <c:dLbl>
              <c:idx val="10"/>
              <c:layout>
                <c:manualLayout>
                  <c:x val="1.3201320132013205E-2"/>
                  <c:y val="1.7897091722595078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A03-480E-8D97-2F46A9D33390}"/>
                </c:ext>
              </c:extLst>
            </c:dLbl>
            <c:dLbl>
              <c:idx val="11"/>
              <c:layout>
                <c:manualLayout>
                  <c:x val="3.0803080308030799E-2"/>
                  <c:y val="1.3422818791946314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A03-480E-8D97-2F46A9D333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data!$M$20:$M$31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data!$O$20:$O$31</c:f>
              <c:numCache>
                <c:formatCode>_(* #,##0.00_);_(* \(#,##0.00\);_(* "-"??_);_(@_)</c:formatCode>
                <c:ptCount val="12"/>
                <c:pt idx="0">
                  <c:v>-1.2559877301422997</c:v>
                </c:pt>
                <c:pt idx="1">
                  <c:v>-8.0752752051231003</c:v>
                </c:pt>
                <c:pt idx="2">
                  <c:v>-4.6486461792534737</c:v>
                </c:pt>
                <c:pt idx="3">
                  <c:v>-2.747497216444855</c:v>
                </c:pt>
                <c:pt idx="4">
                  <c:v>-1.1337089434662249</c:v>
                </c:pt>
                <c:pt idx="5">
                  <c:v>-2.1243437015701132</c:v>
                </c:pt>
                <c:pt idx="6">
                  <c:v>-6.1835692068995893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3A03-480E-8D97-2F46A9D33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2488960"/>
        <c:axId val="232490496"/>
        <c:axId val="0"/>
      </c:bar3DChart>
      <c:catAx>
        <c:axId val="232488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232490496"/>
        <c:crosses val="autoZero"/>
        <c:auto val="1"/>
        <c:lblAlgn val="ctr"/>
        <c:lblOffset val="100"/>
        <c:noMultiLvlLbl val="0"/>
      </c:catAx>
      <c:valAx>
        <c:axId val="23249049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24889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6673786659558686"/>
          <c:y val="2.7691379297809383E-2"/>
          <c:w val="0.51052222086145904"/>
          <c:h val="0.10526315789473686"/>
        </c:manualLayout>
      </c:layout>
      <c:overlay val="0"/>
      <c:txPr>
        <a:bodyPr/>
        <a:lstStyle/>
        <a:p>
          <a:pPr>
            <a:defRPr sz="715" b="1" i="0" u="none" strike="noStrike" baseline="0">
              <a:solidFill>
                <a:srgbClr val="000000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3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</xdr:colOff>
      <xdr:row>47</xdr:row>
      <xdr:rowOff>91440</xdr:rowOff>
    </xdr:from>
    <xdr:to>
      <xdr:col>4</xdr:col>
      <xdr:colOff>152400</xdr:colOff>
      <xdr:row>48</xdr:row>
      <xdr:rowOff>53340</xdr:rowOff>
    </xdr:to>
    <xdr:sp macro="" textlink="">
      <xdr:nvSpPr>
        <xdr:cNvPr id="160572" name="Text Box 53"/>
        <xdr:cNvSpPr txBox="1">
          <a:spLocks noChangeArrowheads="1"/>
        </xdr:cNvSpPr>
      </xdr:nvSpPr>
      <xdr:spPr bwMode="auto">
        <a:xfrm>
          <a:off x="1280160" y="13007340"/>
          <a:ext cx="3467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702310</xdr:colOff>
      <xdr:row>28</xdr:row>
      <xdr:rowOff>112395</xdr:rowOff>
    </xdr:from>
    <xdr:ext cx="651035" cy="262572"/>
    <xdr:sp macro="" textlink="">
      <xdr:nvSpPr>
        <xdr:cNvPr id="3" name="TextBox 2"/>
        <xdr:cNvSpPr txBox="1"/>
      </xdr:nvSpPr>
      <xdr:spPr>
        <a:xfrm>
          <a:off x="2010410" y="5019675"/>
          <a:ext cx="63590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289560</xdr:colOff>
      <xdr:row>40</xdr:row>
      <xdr:rowOff>267970</xdr:rowOff>
    </xdr:from>
    <xdr:ext cx="7720011" cy="270529"/>
    <xdr:sp macro="" textlink="">
      <xdr:nvSpPr>
        <xdr:cNvPr id="4" name="TextBox 3"/>
        <xdr:cNvSpPr txBox="1"/>
      </xdr:nvSpPr>
      <xdr:spPr>
        <a:xfrm>
          <a:off x="290830" y="7188200"/>
          <a:ext cx="7705953" cy="2705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948690</xdr:colOff>
      <xdr:row>28</xdr:row>
      <xdr:rowOff>112395</xdr:rowOff>
    </xdr:from>
    <xdr:ext cx="650605" cy="262572"/>
    <xdr:sp macro="" textlink="">
      <xdr:nvSpPr>
        <xdr:cNvPr id="5" name="TextBox 4"/>
        <xdr:cNvSpPr txBox="1"/>
      </xdr:nvSpPr>
      <xdr:spPr>
        <a:xfrm>
          <a:off x="1337310" y="5019675"/>
          <a:ext cx="64951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438785</xdr:colOff>
      <xdr:row>28</xdr:row>
      <xdr:rowOff>100399</xdr:rowOff>
    </xdr:from>
    <xdr:ext cx="512049" cy="569799"/>
    <xdr:sp macro="" textlink="">
      <xdr:nvSpPr>
        <xdr:cNvPr id="7" name="TextBox 6"/>
        <xdr:cNvSpPr txBox="1"/>
      </xdr:nvSpPr>
      <xdr:spPr>
        <a:xfrm>
          <a:off x="2453005" y="5015299"/>
          <a:ext cx="509502" cy="561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 rtl="0">
            <a:defRPr sz="1000"/>
          </a:pPr>
          <a:endParaRPr lang="th-TH" sz="1000" b="0" i="0" u="none" strike="noStrike" baseline="0">
            <a:solidFill>
              <a:srgbClr val="8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th-TH" sz="1000" b="0" i="0" u="none" strike="noStrike" baseline="0">
            <a:solidFill>
              <a:srgbClr val="8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th-TH" sz="1000" b="0" i="0" u="none" strike="noStrike" baseline="0">
            <a:solidFill>
              <a:srgbClr val="800000"/>
            </a:solidFill>
            <a:latin typeface="Calibri"/>
            <a:cs typeface="Calibri"/>
          </a:endParaRPr>
        </a:p>
      </xdr:txBody>
    </xdr:sp>
    <xdr:clientData/>
  </xdr:oneCellAnchor>
  <xdr:oneCellAnchor>
    <xdr:from>
      <xdr:col>3</xdr:col>
      <xdr:colOff>0</xdr:colOff>
      <xdr:row>28</xdr:row>
      <xdr:rowOff>111194</xdr:rowOff>
    </xdr:from>
    <xdr:ext cx="486589" cy="262572"/>
    <xdr:sp macro="" textlink="">
      <xdr:nvSpPr>
        <xdr:cNvPr id="8" name="TextBox 7"/>
        <xdr:cNvSpPr txBox="1"/>
      </xdr:nvSpPr>
      <xdr:spPr>
        <a:xfrm>
          <a:off x="2011680" y="5018474"/>
          <a:ext cx="490296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0</xdr:col>
      <xdr:colOff>0</xdr:colOff>
      <xdr:row>17</xdr:row>
      <xdr:rowOff>243840</xdr:rowOff>
    </xdr:from>
    <xdr:to>
      <xdr:col>7</xdr:col>
      <xdr:colOff>731520</xdr:colOff>
      <xdr:row>27</xdr:row>
      <xdr:rowOff>38100</xdr:rowOff>
    </xdr:to>
    <xdr:graphicFrame macro="">
      <xdr:nvGraphicFramePr>
        <xdr:cNvPr id="16057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22860</xdr:rowOff>
    </xdr:from>
    <xdr:to>
      <xdr:col>7</xdr:col>
      <xdr:colOff>693420</xdr:colOff>
      <xdr:row>40</xdr:row>
      <xdr:rowOff>76200</xdr:rowOff>
    </xdr:to>
    <xdr:graphicFrame macro="">
      <xdr:nvGraphicFramePr>
        <xdr:cNvPr id="1605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620237</xdr:colOff>
      <xdr:row>30</xdr:row>
      <xdr:rowOff>266065</xdr:rowOff>
    </xdr:from>
    <xdr:to>
      <xdr:col>7</xdr:col>
      <xdr:colOff>587507</xdr:colOff>
      <xdr:row>32</xdr:row>
      <xdr:rowOff>3375</xdr:rowOff>
    </xdr:to>
    <xdr:sp macro="" textlink="">
      <xdr:nvSpPr>
        <xdr:cNvPr id="11" name="Rectangle 10"/>
        <xdr:cNvSpPr/>
      </xdr:nvSpPr>
      <xdr:spPr bwMode="auto">
        <a:xfrm>
          <a:off x="4641057" y="5431155"/>
          <a:ext cx="644143" cy="180241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n-US" sz="1400">
              <a:latin typeface="TH SarabunPSK" pitchFamily="34" charset="-34"/>
              <a:cs typeface="TH SarabunPSK" pitchFamily="34" charset="-34"/>
            </a:rPr>
            <a:t>       </a:t>
          </a:r>
          <a:r>
            <a:rPr lang="th-TH" sz="1400">
              <a:latin typeface="TH SarabunPSK" pitchFamily="34" charset="-34"/>
              <a:cs typeface="TH SarabunPSK" pitchFamily="34" charset="-34"/>
            </a:rPr>
            <a:t>หน่วย</a:t>
          </a:r>
          <a:r>
            <a:rPr lang="en-US" sz="1400">
              <a:latin typeface="TH SarabunPSK" pitchFamily="34" charset="-34"/>
              <a:cs typeface="TH SarabunPSK" pitchFamily="34" charset="-34"/>
            </a:rPr>
            <a:t> :</a:t>
          </a:r>
          <a:r>
            <a:rPr lang="th-TH" sz="1400" baseline="0">
              <a:latin typeface="TH SarabunPSK" pitchFamily="34" charset="-34"/>
              <a:cs typeface="TH SarabunPSK" pitchFamily="34" charset="-34"/>
            </a:rPr>
            <a:t> ร้อยละ</a:t>
          </a:r>
          <a:endParaRPr lang="th-TH" sz="1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0.8686</cdr:x>
      <cdr:y>0.01151</cdr:y>
    </cdr:from>
    <cdr:to>
      <cdr:x>0.98644</cdr:x>
      <cdr:y>0.11597</cdr:y>
    </cdr:to>
    <cdr:sp macro="" textlink="">
      <cdr:nvSpPr>
        <cdr:cNvPr id="3" name="Rectangle 1"/>
        <cdr:cNvSpPr/>
      </cdr:nvSpPr>
      <cdr:spPr bwMode="auto">
        <a:xfrm xmlns:a="http://schemas.openxmlformats.org/drawingml/2006/main">
          <a:off x="6905327" y="30762"/>
          <a:ext cx="934389" cy="2863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r>
            <a:rPr lang="th-TH" sz="1400">
              <a:latin typeface="TH SarabunPSK" pitchFamily="34" charset="-34"/>
              <a:cs typeface="TH SarabunPSK" pitchFamily="34" charset="-34"/>
            </a:rPr>
            <a:t>หน่วย</a:t>
          </a:r>
          <a:r>
            <a:rPr lang="en-US" sz="1400">
              <a:latin typeface="TH SarabunPSK" pitchFamily="34" charset="-34"/>
              <a:cs typeface="TH SarabunPSK" pitchFamily="34" charset="-34"/>
            </a:rPr>
            <a:t>:</a:t>
          </a:r>
          <a:r>
            <a:rPr lang="th-TH" sz="1400">
              <a:latin typeface="TH SarabunPSK" pitchFamily="34" charset="-34"/>
              <a:cs typeface="TH SarabunPSK" pitchFamily="34" charset="-34"/>
            </a:rPr>
            <a:t>พันล้านบาท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</xdr:colOff>
      <xdr:row>47</xdr:row>
      <xdr:rowOff>91440</xdr:rowOff>
    </xdr:from>
    <xdr:to>
      <xdr:col>4</xdr:col>
      <xdr:colOff>152400</xdr:colOff>
      <xdr:row>48</xdr:row>
      <xdr:rowOff>53340</xdr:rowOff>
    </xdr:to>
    <xdr:sp macro="" textlink="">
      <xdr:nvSpPr>
        <xdr:cNvPr id="2" name="Text Box 53"/>
        <xdr:cNvSpPr txBox="1">
          <a:spLocks noChangeArrowheads="1"/>
        </xdr:cNvSpPr>
      </xdr:nvSpPr>
      <xdr:spPr bwMode="auto">
        <a:xfrm>
          <a:off x="1280160" y="13007340"/>
          <a:ext cx="34671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702310</xdr:colOff>
      <xdr:row>28</xdr:row>
      <xdr:rowOff>112395</xdr:rowOff>
    </xdr:from>
    <xdr:ext cx="651035" cy="262572"/>
    <xdr:sp macro="" textlink="">
      <xdr:nvSpPr>
        <xdr:cNvPr id="3" name="TextBox 2"/>
        <xdr:cNvSpPr txBox="1"/>
      </xdr:nvSpPr>
      <xdr:spPr>
        <a:xfrm>
          <a:off x="2957830" y="7960995"/>
          <a:ext cx="65103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289560</xdr:colOff>
      <xdr:row>40</xdr:row>
      <xdr:rowOff>267970</xdr:rowOff>
    </xdr:from>
    <xdr:ext cx="7720011" cy="270529"/>
    <xdr:sp macro="" textlink="">
      <xdr:nvSpPr>
        <xdr:cNvPr id="4" name="TextBox 3"/>
        <xdr:cNvSpPr txBox="1"/>
      </xdr:nvSpPr>
      <xdr:spPr>
        <a:xfrm>
          <a:off x="289560" y="11476990"/>
          <a:ext cx="7720011" cy="2705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948690</xdr:colOff>
      <xdr:row>28</xdr:row>
      <xdr:rowOff>112395</xdr:rowOff>
    </xdr:from>
    <xdr:ext cx="650605" cy="262572"/>
    <xdr:sp macro="" textlink="">
      <xdr:nvSpPr>
        <xdr:cNvPr id="5" name="TextBox 4"/>
        <xdr:cNvSpPr txBox="1"/>
      </xdr:nvSpPr>
      <xdr:spPr>
        <a:xfrm>
          <a:off x="2023110" y="7960995"/>
          <a:ext cx="65060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438785</xdr:colOff>
      <xdr:row>28</xdr:row>
      <xdr:rowOff>100399</xdr:rowOff>
    </xdr:from>
    <xdr:ext cx="512049" cy="569799"/>
    <xdr:sp macro="" textlink="">
      <xdr:nvSpPr>
        <xdr:cNvPr id="6" name="TextBox 5"/>
        <xdr:cNvSpPr txBox="1"/>
      </xdr:nvSpPr>
      <xdr:spPr>
        <a:xfrm>
          <a:off x="3898265" y="7948999"/>
          <a:ext cx="512049" cy="5697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 rtl="0">
            <a:defRPr sz="1000"/>
          </a:pPr>
          <a:endParaRPr lang="th-TH" sz="1000" b="0" i="0" u="none" strike="noStrike" baseline="0">
            <a:solidFill>
              <a:srgbClr val="8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th-TH" sz="1000" b="0" i="0" u="none" strike="noStrike" baseline="0">
            <a:solidFill>
              <a:srgbClr val="8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th-TH" sz="1000" b="0" i="0" u="none" strike="noStrike" baseline="0">
            <a:solidFill>
              <a:srgbClr val="800000"/>
            </a:solidFill>
            <a:latin typeface="Calibri"/>
            <a:cs typeface="Calibri"/>
          </a:endParaRPr>
        </a:p>
      </xdr:txBody>
    </xdr:sp>
    <xdr:clientData/>
  </xdr:oneCellAnchor>
  <xdr:oneCellAnchor>
    <xdr:from>
      <xdr:col>3</xdr:col>
      <xdr:colOff>0</xdr:colOff>
      <xdr:row>28</xdr:row>
      <xdr:rowOff>111194</xdr:rowOff>
    </xdr:from>
    <xdr:ext cx="486589" cy="262572"/>
    <xdr:sp macro="" textlink="">
      <xdr:nvSpPr>
        <xdr:cNvPr id="7" name="TextBox 6"/>
        <xdr:cNvSpPr txBox="1"/>
      </xdr:nvSpPr>
      <xdr:spPr>
        <a:xfrm>
          <a:off x="3459480" y="7959794"/>
          <a:ext cx="48658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0</xdr:col>
      <xdr:colOff>0</xdr:colOff>
      <xdr:row>17</xdr:row>
      <xdr:rowOff>243840</xdr:rowOff>
    </xdr:from>
    <xdr:to>
      <xdr:col>7</xdr:col>
      <xdr:colOff>731520</xdr:colOff>
      <xdr:row>27</xdr:row>
      <xdr:rowOff>38100</xdr:rowOff>
    </xdr:to>
    <xdr:graphicFrame macro="">
      <xdr:nvGraphicFramePr>
        <xdr:cNvPr id="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22860</xdr:rowOff>
    </xdr:from>
    <xdr:to>
      <xdr:col>7</xdr:col>
      <xdr:colOff>693420</xdr:colOff>
      <xdr:row>40</xdr:row>
      <xdr:rowOff>76200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620237</xdr:colOff>
      <xdr:row>30</xdr:row>
      <xdr:rowOff>266065</xdr:rowOff>
    </xdr:from>
    <xdr:to>
      <xdr:col>7</xdr:col>
      <xdr:colOff>587507</xdr:colOff>
      <xdr:row>32</xdr:row>
      <xdr:rowOff>3375</xdr:rowOff>
    </xdr:to>
    <xdr:sp macro="" textlink="">
      <xdr:nvSpPr>
        <xdr:cNvPr id="10" name="Rectangle 9"/>
        <xdr:cNvSpPr/>
      </xdr:nvSpPr>
      <xdr:spPr bwMode="auto">
        <a:xfrm>
          <a:off x="7173437" y="8709025"/>
          <a:ext cx="1049310" cy="30881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n-US" sz="1400">
              <a:latin typeface="TH SarabunPSK" pitchFamily="34" charset="-34"/>
              <a:cs typeface="TH SarabunPSK" pitchFamily="34" charset="-34"/>
            </a:rPr>
            <a:t>       </a:t>
          </a:r>
          <a:r>
            <a:rPr lang="th-TH" sz="1400">
              <a:latin typeface="TH SarabunPSK" pitchFamily="34" charset="-34"/>
              <a:cs typeface="TH SarabunPSK" pitchFamily="34" charset="-34"/>
            </a:rPr>
            <a:t>หน่วย</a:t>
          </a:r>
          <a:r>
            <a:rPr lang="en-US" sz="1400">
              <a:latin typeface="TH SarabunPSK" pitchFamily="34" charset="-34"/>
              <a:cs typeface="TH SarabunPSK" pitchFamily="34" charset="-34"/>
            </a:rPr>
            <a:t> :</a:t>
          </a:r>
          <a:r>
            <a:rPr lang="th-TH" sz="1400" baseline="0">
              <a:latin typeface="TH SarabunPSK" pitchFamily="34" charset="-34"/>
              <a:cs typeface="TH SarabunPSK" pitchFamily="34" charset="-34"/>
            </a:rPr>
            <a:t> ร้อยละ</a:t>
          </a:r>
          <a:endParaRPr lang="th-TH" sz="1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0.8686</cdr:x>
      <cdr:y>0.01151</cdr:y>
    </cdr:from>
    <cdr:to>
      <cdr:x>0.98644</cdr:x>
      <cdr:y>0.11597</cdr:y>
    </cdr:to>
    <cdr:sp macro="" textlink="">
      <cdr:nvSpPr>
        <cdr:cNvPr id="3" name="Rectangle 1"/>
        <cdr:cNvSpPr/>
      </cdr:nvSpPr>
      <cdr:spPr bwMode="auto">
        <a:xfrm xmlns:a="http://schemas.openxmlformats.org/drawingml/2006/main">
          <a:off x="6905327" y="30762"/>
          <a:ext cx="934389" cy="2863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r>
            <a:rPr lang="th-TH" sz="1400">
              <a:latin typeface="TH SarabunPSK" pitchFamily="34" charset="-34"/>
              <a:cs typeface="TH SarabunPSK" pitchFamily="34" charset="-34"/>
            </a:rPr>
            <a:t>หน่วย</a:t>
          </a:r>
          <a:r>
            <a:rPr lang="en-US" sz="1400">
              <a:latin typeface="TH SarabunPSK" pitchFamily="34" charset="-34"/>
              <a:cs typeface="TH SarabunPSK" pitchFamily="34" charset="-34"/>
            </a:rPr>
            <a:t>:</a:t>
          </a:r>
          <a:r>
            <a:rPr lang="th-TH" sz="1400">
              <a:latin typeface="TH SarabunPSK" pitchFamily="34" charset="-34"/>
              <a:cs typeface="TH SarabunPSK" pitchFamily="34" charset="-34"/>
            </a:rPr>
            <a:t>พันล้านบาท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59999389629810485"/>
  </sheetPr>
  <dimension ref="A1:IF57"/>
  <sheetViews>
    <sheetView tabSelected="1" zoomScale="80" zoomScaleNormal="80" workbookViewId="0">
      <selection activeCell="A2" sqref="A2"/>
    </sheetView>
  </sheetViews>
  <sheetFormatPr defaultRowHeight="21" x14ac:dyDescent="0.6"/>
  <cols>
    <col min="1" max="1" width="17.625" style="12" customWidth="1"/>
    <col min="2" max="2" width="19.375" style="14" customWidth="1"/>
    <col min="3" max="3" width="19.75" style="14" customWidth="1"/>
    <col min="4" max="4" width="18.625" style="14" customWidth="1"/>
    <col min="5" max="5" width="12.25" style="13" customWidth="1"/>
    <col min="6" max="6" width="19.875" style="14" customWidth="1"/>
    <col min="7" max="7" width="17.75" style="14" customWidth="1"/>
    <col min="8" max="8" width="12.25" style="13" customWidth="1"/>
    <col min="9" max="9" width="5.75" style="33" bestFit="1" customWidth="1"/>
    <col min="10" max="20" width="9" style="34"/>
    <col min="21" max="16384" width="9" style="12"/>
  </cols>
  <sheetData>
    <row r="1" spans="1:240" x14ac:dyDescent="0.6">
      <c r="A1" s="62" t="s">
        <v>39</v>
      </c>
      <c r="B1" s="62"/>
      <c r="C1" s="62"/>
      <c r="D1" s="62"/>
      <c r="E1" s="62"/>
      <c r="F1" s="62"/>
      <c r="G1" s="62"/>
      <c r="H1" s="62"/>
    </row>
    <row r="2" spans="1:240" x14ac:dyDescent="0.6">
      <c r="G2" s="63" t="s">
        <v>0</v>
      </c>
      <c r="H2" s="64"/>
    </row>
    <row r="3" spans="1:240" ht="21.75" customHeight="1" x14ac:dyDescent="0.6">
      <c r="A3" s="65" t="s">
        <v>1</v>
      </c>
      <c r="B3" s="31"/>
      <c r="C3" s="67" t="s">
        <v>2</v>
      </c>
      <c r="D3" s="67"/>
      <c r="E3" s="67"/>
      <c r="F3" s="67" t="s">
        <v>3</v>
      </c>
      <c r="G3" s="67"/>
      <c r="H3" s="67"/>
    </row>
    <row r="4" spans="1:240" x14ac:dyDescent="0.6">
      <c r="A4" s="66"/>
      <c r="B4" s="31" t="s">
        <v>4</v>
      </c>
      <c r="C4" s="31" t="s">
        <v>5</v>
      </c>
      <c r="D4" s="31" t="s">
        <v>6</v>
      </c>
      <c r="E4" s="30" t="s">
        <v>7</v>
      </c>
      <c r="F4" s="31" t="s">
        <v>8</v>
      </c>
      <c r="G4" s="31" t="s">
        <v>6</v>
      </c>
      <c r="H4" s="30" t="s">
        <v>7</v>
      </c>
    </row>
    <row r="5" spans="1:240" x14ac:dyDescent="0.6">
      <c r="A5" s="29" t="s">
        <v>9</v>
      </c>
      <c r="B5" s="1">
        <f>SUM(B6:B17)</f>
        <v>897528.39164782013</v>
      </c>
      <c r="C5" s="1">
        <f>SUM(C6:C17)</f>
        <v>969984.84169724572</v>
      </c>
      <c r="D5" s="2">
        <f>SUM(D6:D17)</f>
        <v>-72456.450049425752</v>
      </c>
      <c r="E5" s="3">
        <f t="shared" ref="E5" si="0">D5*100/C5</f>
        <v>-7.4698538507719334</v>
      </c>
      <c r="F5" s="1">
        <f>SUM(F6:F17)</f>
        <v>956685.71492257994</v>
      </c>
      <c r="G5" s="2">
        <f t="shared" ref="G5" si="1">B5-F5</f>
        <v>-59157.323274759809</v>
      </c>
      <c r="H5" s="4">
        <f t="shared" ref="H5" si="2">G5*100/F5</f>
        <v>-6.1835692068995858</v>
      </c>
    </row>
    <row r="6" spans="1:240" x14ac:dyDescent="0.6">
      <c r="A6" s="28" t="s">
        <v>10</v>
      </c>
      <c r="B6" s="5">
        <v>122014.86442691</v>
      </c>
      <c r="C6" s="5">
        <v>119594.42741596153</v>
      </c>
      <c r="D6" s="6">
        <f t="shared" ref="D6:D14" si="3">B6-C6</f>
        <v>2420.4370109484735</v>
      </c>
      <c r="E6" s="7">
        <f t="shared" ref="E6:E14" si="4">D6*100/C6</f>
        <v>2.0238710642678597</v>
      </c>
      <c r="F6" s="5">
        <v>123566.84888745999</v>
      </c>
      <c r="G6" s="6">
        <f t="shared" ref="G6:G14" si="5">B6-F6</f>
        <v>-1551.984460549982</v>
      </c>
      <c r="H6" s="7">
        <f t="shared" ref="H6:H14" si="6">G6*100/F6</f>
        <v>-1.2559877301423061</v>
      </c>
    </row>
    <row r="7" spans="1:240" x14ac:dyDescent="0.6">
      <c r="A7" s="27" t="s">
        <v>11</v>
      </c>
      <c r="B7" s="8">
        <v>130414.31236459003</v>
      </c>
      <c r="C7" s="8">
        <v>129825.45521779639</v>
      </c>
      <c r="D7" s="9">
        <f t="shared" si="3"/>
        <v>588.85714679364173</v>
      </c>
      <c r="E7" s="10">
        <f t="shared" si="4"/>
        <v>0.45357603083753451</v>
      </c>
      <c r="F7" s="8">
        <v>151037.37468218003</v>
      </c>
      <c r="G7" s="9">
        <f t="shared" si="5"/>
        <v>-20623.062317589996</v>
      </c>
      <c r="H7" s="11">
        <f t="shared" si="6"/>
        <v>-13.654277532952369</v>
      </c>
    </row>
    <row r="8" spans="1:240" x14ac:dyDescent="0.6">
      <c r="A8" s="28" t="s">
        <v>12</v>
      </c>
      <c r="B8" s="5">
        <v>140844.61528149003</v>
      </c>
      <c r="C8" s="5">
        <v>137232.29591336742</v>
      </c>
      <c r="D8" s="6">
        <f t="shared" si="3"/>
        <v>3612.3193681226112</v>
      </c>
      <c r="E8" s="7">
        <f t="shared" si="4"/>
        <v>2.6322662199013354</v>
      </c>
      <c r="F8" s="5">
        <v>137842.76990705004</v>
      </c>
      <c r="G8" s="6">
        <f t="shared" si="5"/>
        <v>3001.8453744399885</v>
      </c>
      <c r="H8" s="7">
        <f t="shared" si="6"/>
        <v>2.1777314664121947</v>
      </c>
    </row>
    <row r="9" spans="1:240" x14ac:dyDescent="0.6">
      <c r="A9" s="27" t="s">
        <v>13</v>
      </c>
      <c r="B9" s="8">
        <v>147369.04051413</v>
      </c>
      <c r="C9" s="8">
        <v>150158.2373429132</v>
      </c>
      <c r="D9" s="9">
        <f t="shared" si="3"/>
        <v>-2789.1968287831987</v>
      </c>
      <c r="E9" s="10">
        <f t="shared" si="4"/>
        <v>-1.8575050414407628</v>
      </c>
      <c r="F9" s="8">
        <v>143469.63294717998</v>
      </c>
      <c r="G9" s="9">
        <f t="shared" si="5"/>
        <v>3899.4075669500162</v>
      </c>
      <c r="H9" s="11">
        <f t="shared" si="6"/>
        <v>2.7179323504546975</v>
      </c>
    </row>
    <row r="10" spans="1:240" x14ac:dyDescent="0.6">
      <c r="A10" s="28" t="s">
        <v>14</v>
      </c>
      <c r="B10" s="5">
        <v>140180.8506453</v>
      </c>
      <c r="C10" s="5">
        <v>141654.18271065017</v>
      </c>
      <c r="D10" s="6">
        <f t="shared" si="3"/>
        <v>-1473.3320653501723</v>
      </c>
      <c r="E10" s="7">
        <f t="shared" si="4"/>
        <v>-1.0400907598751765</v>
      </c>
      <c r="F10" s="5">
        <v>132714.12522748002</v>
      </c>
      <c r="G10" s="6">
        <f t="shared" si="5"/>
        <v>7466.7254178199801</v>
      </c>
      <c r="H10" s="7">
        <f t="shared" si="6"/>
        <v>5.6261723497943885</v>
      </c>
    </row>
    <row r="11" spans="1:240" x14ac:dyDescent="0.6">
      <c r="A11" s="27" t="s">
        <v>15</v>
      </c>
      <c r="B11" s="8">
        <v>125250.49407720001</v>
      </c>
      <c r="C11" s="8">
        <v>144902.29456194563</v>
      </c>
      <c r="D11" s="9">
        <f t="shared" si="3"/>
        <v>-19651.800484745618</v>
      </c>
      <c r="E11" s="10">
        <f t="shared" si="4"/>
        <v>-13.562104412600926</v>
      </c>
      <c r="F11" s="8">
        <v>134938.87515333999</v>
      </c>
      <c r="G11" s="9">
        <f t="shared" si="5"/>
        <v>-9688.38107613998</v>
      </c>
      <c r="H11" s="11">
        <f t="shared" si="6"/>
        <v>-7.1798294339792221</v>
      </c>
    </row>
    <row r="12" spans="1:240" x14ac:dyDescent="0.6">
      <c r="A12" s="28" t="s">
        <v>16</v>
      </c>
      <c r="B12" s="5">
        <v>91454.214338199978</v>
      </c>
      <c r="C12" s="5">
        <v>146617.94853461147</v>
      </c>
      <c r="D12" s="6">
        <f t="shared" si="3"/>
        <v>-55163.734196411489</v>
      </c>
      <c r="E12" s="7">
        <f t="shared" si="4"/>
        <v>-37.624134526332718</v>
      </c>
      <c r="F12" s="5">
        <v>133116.08811789</v>
      </c>
      <c r="G12" s="6">
        <f t="shared" si="5"/>
        <v>-41661.873779690024</v>
      </c>
      <c r="H12" s="7">
        <f t="shared" si="6"/>
        <v>-31.297399411852847</v>
      </c>
    </row>
    <row r="13" spans="1:240" x14ac:dyDescent="0.6">
      <c r="A13" s="27" t="s">
        <v>17</v>
      </c>
      <c r="B13" s="8"/>
      <c r="C13" s="8"/>
      <c r="D13" s="9">
        <f t="shared" si="3"/>
        <v>0</v>
      </c>
      <c r="E13" s="10" t="e">
        <f t="shared" si="4"/>
        <v>#DIV/0!</v>
      </c>
      <c r="F13" s="8"/>
      <c r="G13" s="9">
        <f t="shared" si="5"/>
        <v>0</v>
      </c>
      <c r="H13" s="11" t="e">
        <f t="shared" si="6"/>
        <v>#DIV/0!</v>
      </c>
    </row>
    <row r="14" spans="1:240" x14ac:dyDescent="0.6">
      <c r="A14" s="28" t="s">
        <v>18</v>
      </c>
      <c r="B14" s="5"/>
      <c r="C14" s="5"/>
      <c r="D14" s="6">
        <f t="shared" si="3"/>
        <v>0</v>
      </c>
      <c r="E14" s="7" t="e">
        <f t="shared" si="4"/>
        <v>#DIV/0!</v>
      </c>
      <c r="F14" s="5"/>
      <c r="G14" s="6">
        <f t="shared" si="5"/>
        <v>0</v>
      </c>
      <c r="H14" s="7" t="e">
        <f t="shared" si="6"/>
        <v>#DIV/0!</v>
      </c>
      <c r="I14" s="35"/>
      <c r="O14" s="33"/>
      <c r="P14" s="33"/>
      <c r="W14" s="13"/>
      <c r="X14" s="13"/>
      <c r="AE14" s="13"/>
      <c r="AF14" s="13"/>
      <c r="AM14" s="13"/>
      <c r="AN14" s="13"/>
      <c r="AU14" s="13"/>
      <c r="AV14" s="13"/>
      <c r="BC14" s="13"/>
      <c r="BD14" s="13"/>
      <c r="BK14" s="13"/>
      <c r="BL14" s="13"/>
      <c r="BS14" s="13"/>
      <c r="BT14" s="13"/>
      <c r="CA14" s="13"/>
      <c r="CB14" s="13"/>
      <c r="CI14" s="13"/>
      <c r="CJ14" s="13"/>
      <c r="CQ14" s="13"/>
      <c r="CR14" s="13"/>
      <c r="CY14" s="13"/>
      <c r="CZ14" s="13"/>
      <c r="DG14" s="13"/>
      <c r="DH14" s="13"/>
      <c r="DO14" s="13"/>
      <c r="DP14" s="13"/>
      <c r="DW14" s="13"/>
      <c r="DX14" s="13"/>
      <c r="EE14" s="13"/>
      <c r="EF14" s="13"/>
      <c r="EM14" s="13"/>
      <c r="EN14" s="13"/>
      <c r="EU14" s="13"/>
      <c r="EV14" s="13"/>
      <c r="FC14" s="13"/>
      <c r="FD14" s="13"/>
      <c r="FK14" s="13"/>
      <c r="FL14" s="13"/>
      <c r="FS14" s="13"/>
      <c r="FT14" s="13"/>
      <c r="GA14" s="13"/>
      <c r="GB14" s="13"/>
      <c r="GI14" s="13"/>
      <c r="GJ14" s="13"/>
      <c r="GQ14" s="13"/>
      <c r="GR14" s="13"/>
      <c r="GY14" s="13"/>
      <c r="GZ14" s="13"/>
      <c r="HG14" s="13"/>
      <c r="HH14" s="13"/>
      <c r="HO14" s="13"/>
      <c r="HP14" s="13"/>
      <c r="HW14" s="13"/>
      <c r="HX14" s="13"/>
      <c r="IE14" s="13"/>
      <c r="IF14" s="13"/>
    </row>
    <row r="15" spans="1:240" x14ac:dyDescent="0.6">
      <c r="A15" s="27" t="s">
        <v>19</v>
      </c>
      <c r="B15" s="8"/>
      <c r="C15" s="8"/>
      <c r="D15" s="9">
        <f t="shared" ref="D15:D16" si="7">B15-C15</f>
        <v>0</v>
      </c>
      <c r="E15" s="10" t="e">
        <f t="shared" ref="E15:E16" si="8">D15*100/C15</f>
        <v>#DIV/0!</v>
      </c>
      <c r="F15" s="8"/>
      <c r="G15" s="9">
        <f t="shared" ref="G15:G16" si="9">B15-F15</f>
        <v>0</v>
      </c>
      <c r="H15" s="11" t="e">
        <f t="shared" ref="H15:H16" si="10">G15*100/F15</f>
        <v>#DIV/0!</v>
      </c>
      <c r="I15" s="36"/>
    </row>
    <row r="16" spans="1:240" x14ac:dyDescent="0.6">
      <c r="A16" s="28" t="s">
        <v>20</v>
      </c>
      <c r="B16" s="5"/>
      <c r="C16" s="5"/>
      <c r="D16" s="6">
        <f t="shared" si="7"/>
        <v>0</v>
      </c>
      <c r="E16" s="7" t="e">
        <f t="shared" si="8"/>
        <v>#DIV/0!</v>
      </c>
      <c r="F16" s="5"/>
      <c r="G16" s="6">
        <f t="shared" si="9"/>
        <v>0</v>
      </c>
      <c r="H16" s="7" t="e">
        <f t="shared" si="10"/>
        <v>#DIV/0!</v>
      </c>
      <c r="I16" s="36"/>
    </row>
    <row r="17" spans="1:240" x14ac:dyDescent="0.6">
      <c r="A17" s="27" t="s">
        <v>21</v>
      </c>
      <c r="B17" s="8"/>
      <c r="C17" s="8"/>
      <c r="D17" s="9">
        <f t="shared" ref="D17" si="11">B17-C17</f>
        <v>0</v>
      </c>
      <c r="E17" s="10" t="e">
        <f t="shared" ref="E17" si="12">D17*100/C17</f>
        <v>#DIV/0!</v>
      </c>
      <c r="F17" s="8"/>
      <c r="G17" s="9">
        <f t="shared" ref="G17" si="13">B17-F17</f>
        <v>0</v>
      </c>
      <c r="H17" s="11" t="e">
        <f t="shared" ref="H17" si="14">G17*100/F17</f>
        <v>#DIV/0!</v>
      </c>
      <c r="I17" s="42"/>
    </row>
    <row r="18" spans="1:240" ht="23.4" x14ac:dyDescent="0.6">
      <c r="I18" s="43"/>
      <c r="O18" s="33"/>
      <c r="P18" s="33"/>
      <c r="W18" s="13"/>
      <c r="X18" s="13"/>
      <c r="AE18" s="13"/>
      <c r="AF18" s="13"/>
      <c r="AM18" s="13"/>
      <c r="AN18" s="13"/>
      <c r="AU18" s="13"/>
      <c r="AV18" s="13"/>
      <c r="BC18" s="13"/>
      <c r="BD18" s="13"/>
      <c r="BK18" s="13"/>
      <c r="BL18" s="13"/>
      <c r="BS18" s="13"/>
      <c r="BT18" s="13"/>
      <c r="CA18" s="13"/>
      <c r="CB18" s="13"/>
      <c r="CI18" s="13"/>
      <c r="CJ18" s="13"/>
      <c r="CQ18" s="13"/>
      <c r="CR18" s="13"/>
      <c r="CY18" s="13"/>
      <c r="CZ18" s="13"/>
      <c r="DG18" s="13"/>
      <c r="DH18" s="13"/>
      <c r="DO18" s="13"/>
      <c r="DP18" s="13"/>
      <c r="DW18" s="13"/>
      <c r="DX18" s="13"/>
      <c r="EE18" s="13"/>
      <c r="EF18" s="13"/>
      <c r="EM18" s="13"/>
      <c r="EN18" s="13"/>
      <c r="EU18" s="13"/>
      <c r="EV18" s="13"/>
      <c r="FC18" s="13"/>
      <c r="FD18" s="13"/>
      <c r="FK18" s="13"/>
      <c r="FL18" s="13"/>
      <c r="FS18" s="13"/>
      <c r="FT18" s="13"/>
      <c r="GA18" s="13"/>
      <c r="GB18" s="13"/>
      <c r="GI18" s="13"/>
      <c r="GJ18" s="13"/>
      <c r="GQ18" s="13"/>
      <c r="GR18" s="13"/>
      <c r="GY18" s="13"/>
      <c r="GZ18" s="13"/>
      <c r="HG18" s="13"/>
      <c r="HH18" s="13"/>
      <c r="HO18" s="13"/>
      <c r="HP18" s="13"/>
      <c r="HW18" s="13"/>
      <c r="HX18" s="13"/>
      <c r="IE18" s="13"/>
      <c r="IF18" s="13"/>
    </row>
    <row r="19" spans="1:240" ht="23.4" x14ac:dyDescent="0.6">
      <c r="I19" s="43" t="s">
        <v>1</v>
      </c>
    </row>
    <row r="20" spans="1:240" ht="23.4" x14ac:dyDescent="0.6">
      <c r="D20" s="22"/>
      <c r="E20" s="22"/>
      <c r="F20" s="22"/>
      <c r="I20" s="45" t="s">
        <v>24</v>
      </c>
      <c r="J20" s="37"/>
      <c r="K20" s="37"/>
      <c r="O20" s="33"/>
      <c r="P20" s="33"/>
      <c r="Q20" s="37"/>
      <c r="R20" s="37"/>
      <c r="S20" s="37"/>
      <c r="W20" s="13"/>
      <c r="X20" s="13"/>
      <c r="Y20" s="26"/>
      <c r="Z20" s="26"/>
      <c r="AA20" s="26"/>
      <c r="AE20" s="13"/>
      <c r="AF20" s="13"/>
      <c r="AG20" s="26"/>
      <c r="AH20" s="26"/>
      <c r="AI20" s="26"/>
      <c r="AM20" s="13"/>
      <c r="AN20" s="13"/>
      <c r="AO20" s="26"/>
      <c r="AP20" s="26"/>
      <c r="AQ20" s="26"/>
      <c r="AU20" s="13"/>
      <c r="AV20" s="13"/>
      <c r="AW20" s="26"/>
      <c r="AX20" s="26"/>
      <c r="AY20" s="26"/>
      <c r="BC20" s="13"/>
      <c r="BD20" s="13"/>
      <c r="BE20" s="26"/>
      <c r="BF20" s="26"/>
      <c r="BG20" s="26"/>
      <c r="BK20" s="13"/>
      <c r="BL20" s="13"/>
      <c r="BM20" s="26"/>
      <c r="BN20" s="26"/>
      <c r="BO20" s="26"/>
      <c r="BS20" s="13"/>
      <c r="BT20" s="13"/>
      <c r="BU20" s="26"/>
      <c r="BV20" s="26"/>
      <c r="BW20" s="26"/>
      <c r="CA20" s="13"/>
      <c r="CB20" s="13"/>
      <c r="CC20" s="26"/>
      <c r="CD20" s="26"/>
      <c r="CE20" s="26"/>
      <c r="CI20" s="13"/>
      <c r="CJ20" s="13"/>
      <c r="CK20" s="26"/>
      <c r="CL20" s="26"/>
      <c r="CM20" s="26"/>
      <c r="CQ20" s="13"/>
      <c r="CR20" s="13"/>
      <c r="CS20" s="26"/>
      <c r="CT20" s="26"/>
      <c r="CU20" s="26"/>
      <c r="CY20" s="13"/>
      <c r="CZ20" s="13"/>
      <c r="DA20" s="26"/>
      <c r="DB20" s="26"/>
      <c r="DC20" s="26"/>
      <c r="DG20" s="13"/>
      <c r="DH20" s="13"/>
      <c r="DI20" s="26"/>
      <c r="DJ20" s="26"/>
      <c r="DK20" s="26"/>
      <c r="DO20" s="13"/>
      <c r="DP20" s="13"/>
      <c r="DQ20" s="26"/>
      <c r="DR20" s="26"/>
      <c r="DS20" s="26"/>
      <c r="DW20" s="13"/>
      <c r="DX20" s="13"/>
      <c r="DY20" s="26"/>
      <c r="DZ20" s="26"/>
      <c r="EA20" s="26"/>
      <c r="EE20" s="13"/>
      <c r="EF20" s="13"/>
      <c r="EG20" s="26"/>
      <c r="EH20" s="26"/>
      <c r="EI20" s="26"/>
      <c r="EM20" s="13"/>
      <c r="EN20" s="13"/>
      <c r="EO20" s="26"/>
      <c r="EP20" s="26"/>
      <c r="EQ20" s="26"/>
      <c r="EU20" s="13"/>
      <c r="EV20" s="13"/>
      <c r="EW20" s="26"/>
      <c r="EX20" s="26"/>
      <c r="EY20" s="26"/>
      <c r="FC20" s="13"/>
      <c r="FD20" s="13"/>
      <c r="FE20" s="26"/>
      <c r="FF20" s="26"/>
      <c r="FG20" s="26"/>
      <c r="FK20" s="13"/>
      <c r="FL20" s="13"/>
      <c r="FM20" s="26"/>
      <c r="FN20" s="26"/>
      <c r="FO20" s="26"/>
      <c r="FS20" s="13"/>
      <c r="FT20" s="13"/>
      <c r="FU20" s="26"/>
      <c r="FV20" s="26"/>
      <c r="FW20" s="26"/>
      <c r="GA20" s="13"/>
      <c r="GB20" s="13"/>
      <c r="GC20" s="26"/>
      <c r="GD20" s="26"/>
      <c r="GE20" s="26"/>
      <c r="GI20" s="13"/>
      <c r="GJ20" s="13"/>
      <c r="GK20" s="26"/>
      <c r="GL20" s="26"/>
      <c r="GM20" s="26"/>
      <c r="GQ20" s="13"/>
      <c r="GR20" s="13"/>
      <c r="GS20" s="26"/>
      <c r="GT20" s="26"/>
      <c r="GU20" s="26"/>
      <c r="GY20" s="13"/>
      <c r="GZ20" s="13"/>
      <c r="HA20" s="26"/>
      <c r="HB20" s="26"/>
      <c r="HC20" s="26"/>
      <c r="HG20" s="13"/>
      <c r="HH20" s="13"/>
      <c r="HI20" s="26"/>
      <c r="HJ20" s="26"/>
      <c r="HK20" s="26"/>
      <c r="HO20" s="13"/>
      <c r="HP20" s="13"/>
      <c r="HQ20" s="26"/>
      <c r="HR20" s="26"/>
      <c r="HS20" s="26"/>
      <c r="HW20" s="13"/>
      <c r="HX20" s="13"/>
      <c r="HY20" s="26"/>
      <c r="HZ20" s="26"/>
      <c r="IA20" s="26"/>
      <c r="IE20" s="13"/>
      <c r="IF20" s="13"/>
    </row>
    <row r="21" spans="1:240" ht="23.4" x14ac:dyDescent="0.6">
      <c r="E21" s="21"/>
      <c r="I21" s="47" t="s">
        <v>25</v>
      </c>
      <c r="J21" s="38"/>
      <c r="O21" s="33"/>
      <c r="P21" s="33"/>
      <c r="R21" s="38"/>
      <c r="W21" s="13"/>
      <c r="X21" s="13"/>
      <c r="Z21" s="25"/>
      <c r="AE21" s="13"/>
      <c r="AF21" s="13"/>
      <c r="AH21" s="25"/>
      <c r="AM21" s="13"/>
      <c r="AN21" s="13"/>
      <c r="AP21" s="25"/>
      <c r="AU21" s="13"/>
      <c r="AV21" s="13"/>
      <c r="AX21" s="25"/>
      <c r="BC21" s="13"/>
      <c r="BD21" s="13"/>
      <c r="BF21" s="25"/>
      <c r="BK21" s="13"/>
      <c r="BL21" s="13"/>
      <c r="BN21" s="25"/>
      <c r="BS21" s="13"/>
      <c r="BT21" s="13"/>
      <c r="BV21" s="25"/>
      <c r="CA21" s="13"/>
      <c r="CB21" s="13"/>
      <c r="CD21" s="25"/>
      <c r="CI21" s="13"/>
      <c r="CJ21" s="13"/>
      <c r="CL21" s="25"/>
      <c r="CQ21" s="13"/>
      <c r="CR21" s="13"/>
      <c r="CT21" s="25"/>
      <c r="CY21" s="13"/>
      <c r="CZ21" s="13"/>
      <c r="DB21" s="25"/>
      <c r="DG21" s="13"/>
      <c r="DH21" s="13"/>
      <c r="DJ21" s="25"/>
      <c r="DO21" s="13"/>
      <c r="DP21" s="13"/>
      <c r="DR21" s="25"/>
      <c r="DW21" s="13"/>
      <c r="DX21" s="13"/>
      <c r="DZ21" s="25"/>
      <c r="EE21" s="13"/>
      <c r="EF21" s="13"/>
      <c r="EH21" s="25"/>
      <c r="EM21" s="13"/>
      <c r="EN21" s="13"/>
      <c r="EP21" s="25"/>
      <c r="EU21" s="13"/>
      <c r="EV21" s="13"/>
      <c r="EX21" s="25"/>
      <c r="FC21" s="13"/>
      <c r="FD21" s="13"/>
      <c r="FF21" s="25"/>
      <c r="FK21" s="13"/>
      <c r="FL21" s="13"/>
      <c r="FN21" s="25"/>
      <c r="FS21" s="13"/>
      <c r="FT21" s="13"/>
      <c r="FV21" s="25"/>
      <c r="GA21" s="13"/>
      <c r="GB21" s="13"/>
      <c r="GD21" s="25"/>
      <c r="GI21" s="13"/>
      <c r="GJ21" s="13"/>
      <c r="GL21" s="25"/>
      <c r="GQ21" s="13"/>
      <c r="GR21" s="13"/>
      <c r="GT21" s="25"/>
      <c r="GY21" s="13"/>
      <c r="GZ21" s="13"/>
      <c r="HB21" s="25"/>
      <c r="HG21" s="13"/>
      <c r="HH21" s="13"/>
      <c r="HJ21" s="25"/>
      <c r="HO21" s="13"/>
      <c r="HP21" s="13"/>
      <c r="HR21" s="25"/>
      <c r="HW21" s="13"/>
      <c r="HX21" s="13"/>
      <c r="HZ21" s="25"/>
      <c r="IE21" s="13"/>
      <c r="IF21" s="13"/>
    </row>
    <row r="22" spans="1:240" ht="23.4" x14ac:dyDescent="0.6">
      <c r="A22" s="20"/>
      <c r="B22" s="19"/>
      <c r="C22" s="19"/>
      <c r="D22" s="19"/>
      <c r="E22" s="19"/>
      <c r="F22" s="19"/>
      <c r="G22" s="18"/>
      <c r="H22" s="15"/>
      <c r="I22" s="45" t="s">
        <v>26</v>
      </c>
      <c r="J22" s="41"/>
      <c r="K22" s="41"/>
      <c r="L22" s="41"/>
      <c r="M22" s="41"/>
      <c r="N22" s="39"/>
      <c r="O22" s="39"/>
      <c r="P22" s="39"/>
      <c r="Q22" s="39"/>
      <c r="R22" s="39"/>
      <c r="S22" s="39"/>
      <c r="T22" s="39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</row>
    <row r="23" spans="1:240" ht="23.4" x14ac:dyDescent="0.6">
      <c r="A23" s="20"/>
      <c r="B23" s="19"/>
      <c r="C23" s="19"/>
      <c r="D23" s="19"/>
      <c r="E23" s="19"/>
      <c r="F23" s="19"/>
      <c r="G23" s="18"/>
      <c r="H23" s="15"/>
      <c r="I23" s="45" t="s">
        <v>27</v>
      </c>
      <c r="J23" s="41"/>
      <c r="K23" s="41"/>
      <c r="L23" s="41"/>
      <c r="M23" s="41"/>
      <c r="N23" s="39"/>
      <c r="O23" s="39"/>
      <c r="P23" s="39"/>
      <c r="Q23" s="39"/>
      <c r="R23" s="39"/>
      <c r="S23" s="39"/>
      <c r="T23" s="39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</row>
    <row r="24" spans="1:240" ht="23.4" x14ac:dyDescent="0.6">
      <c r="A24" s="24"/>
      <c r="B24" s="16"/>
      <c r="C24" s="16"/>
      <c r="D24" s="16"/>
      <c r="E24" s="15"/>
      <c r="F24" s="16"/>
      <c r="G24" s="16"/>
      <c r="H24" s="15"/>
      <c r="I24" s="45" t="s">
        <v>28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15"/>
      <c r="V24" s="15"/>
      <c r="W24" s="15"/>
      <c r="X24" s="15"/>
      <c r="Y24" s="15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</row>
    <row r="25" spans="1:240" ht="23.4" x14ac:dyDescent="0.6">
      <c r="F25" s="18"/>
      <c r="G25" s="18"/>
      <c r="H25" s="23"/>
      <c r="I25" s="45" t="s">
        <v>29</v>
      </c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15"/>
      <c r="V25" s="15"/>
      <c r="W25" s="15"/>
      <c r="X25" s="15"/>
      <c r="Y25" s="15"/>
    </row>
    <row r="26" spans="1:240" ht="23.4" x14ac:dyDescent="0.6">
      <c r="F26" s="18"/>
      <c r="G26" s="18"/>
      <c r="H26" s="23"/>
      <c r="I26" s="43" t="s">
        <v>30</v>
      </c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15"/>
      <c r="V26" s="15"/>
      <c r="W26" s="15"/>
      <c r="X26" s="15"/>
      <c r="Y26" s="15"/>
    </row>
    <row r="27" spans="1:240" ht="23.4" x14ac:dyDescent="0.6">
      <c r="F27" s="16"/>
      <c r="G27" s="16"/>
      <c r="H27" s="15"/>
      <c r="I27" s="43" t="s">
        <v>31</v>
      </c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15"/>
      <c r="V27" s="15"/>
      <c r="W27" s="15"/>
      <c r="X27" s="15"/>
      <c r="Y27" s="15"/>
    </row>
    <row r="28" spans="1:240" ht="23.4" x14ac:dyDescent="0.6">
      <c r="F28" s="16"/>
      <c r="G28" s="16"/>
      <c r="H28" s="15"/>
      <c r="I28" s="43" t="s">
        <v>32</v>
      </c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15"/>
      <c r="V28" s="15"/>
      <c r="W28" s="15"/>
      <c r="X28" s="15"/>
      <c r="Y28" s="15"/>
    </row>
    <row r="29" spans="1:240" ht="23.4" x14ac:dyDescent="0.6">
      <c r="F29" s="16"/>
      <c r="G29" s="16"/>
      <c r="H29" s="15"/>
      <c r="I29" s="43" t="s">
        <v>33</v>
      </c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15"/>
      <c r="V29" s="15"/>
      <c r="W29" s="15"/>
      <c r="X29" s="15"/>
      <c r="Y29" s="15"/>
    </row>
    <row r="30" spans="1:240" ht="23.4" x14ac:dyDescent="0.6">
      <c r="F30" s="16"/>
      <c r="G30" s="16"/>
      <c r="H30" s="15"/>
      <c r="I30" s="43" t="s">
        <v>34</v>
      </c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15"/>
      <c r="V30" s="15"/>
      <c r="W30" s="15"/>
      <c r="X30" s="15"/>
      <c r="Y30" s="15"/>
    </row>
    <row r="31" spans="1:240" ht="23.4" x14ac:dyDescent="0.6">
      <c r="F31" s="16"/>
      <c r="G31" s="16"/>
      <c r="H31" s="15"/>
      <c r="I31" s="43" t="s">
        <v>35</v>
      </c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15"/>
      <c r="V31" s="15"/>
      <c r="W31" s="15"/>
      <c r="X31" s="15"/>
      <c r="Y31" s="15"/>
    </row>
    <row r="32" spans="1:240" x14ac:dyDescent="0.6">
      <c r="F32" s="16"/>
      <c r="G32" s="16"/>
      <c r="H32" s="15"/>
      <c r="I32" s="42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15"/>
      <c r="V32" s="15"/>
      <c r="W32" s="15"/>
      <c r="X32" s="15"/>
      <c r="Y32" s="15"/>
    </row>
    <row r="33" spans="1:25" x14ac:dyDescent="0.6">
      <c r="F33" s="16"/>
      <c r="G33" s="16"/>
      <c r="H33" s="15"/>
      <c r="I33" s="42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15"/>
      <c r="V33" s="15"/>
      <c r="W33" s="15"/>
      <c r="X33" s="15"/>
      <c r="Y33" s="15"/>
    </row>
    <row r="34" spans="1:25" x14ac:dyDescent="0.6">
      <c r="A34" s="17"/>
      <c r="B34" s="16"/>
      <c r="C34" s="16"/>
      <c r="D34" s="16"/>
      <c r="E34" s="15"/>
      <c r="F34" s="12"/>
      <c r="G34" s="16"/>
      <c r="H34" s="15"/>
      <c r="I34" s="42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15"/>
      <c r="V34" s="15"/>
      <c r="W34" s="15"/>
      <c r="X34" s="15"/>
      <c r="Y34" s="15"/>
    </row>
    <row r="35" spans="1:25" x14ac:dyDescent="0.6">
      <c r="A35" s="17"/>
      <c r="B35" s="16"/>
      <c r="C35" s="16"/>
      <c r="D35" s="16"/>
      <c r="E35" s="15"/>
      <c r="F35" s="16"/>
      <c r="G35" s="16"/>
      <c r="H35" s="15"/>
      <c r="I35" s="42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15"/>
      <c r="V35" s="15"/>
      <c r="W35" s="15"/>
      <c r="X35" s="15"/>
      <c r="Y35" s="15"/>
    </row>
    <row r="36" spans="1:25" x14ac:dyDescent="0.6">
      <c r="A36" s="17"/>
      <c r="B36" s="16"/>
      <c r="C36" s="16"/>
      <c r="D36" s="16"/>
      <c r="E36" s="15"/>
      <c r="F36" s="16"/>
      <c r="G36" s="16"/>
      <c r="H36" s="15"/>
      <c r="I36" s="42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15"/>
      <c r="V36" s="15"/>
      <c r="W36" s="15"/>
      <c r="X36" s="15"/>
      <c r="Y36" s="15"/>
    </row>
    <row r="37" spans="1:25" x14ac:dyDescent="0.6">
      <c r="A37" s="17"/>
      <c r="B37" s="16"/>
      <c r="C37" s="16"/>
      <c r="D37" s="16"/>
      <c r="E37" s="15"/>
      <c r="F37" s="16"/>
      <c r="G37" s="16"/>
      <c r="H37" s="15"/>
      <c r="I37" s="42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15"/>
      <c r="V37" s="15"/>
      <c r="W37" s="15"/>
      <c r="X37" s="15"/>
      <c r="Y37" s="15"/>
    </row>
    <row r="38" spans="1:25" x14ac:dyDescent="0.6">
      <c r="A38" s="15"/>
      <c r="B38" s="16"/>
      <c r="C38" s="16"/>
      <c r="D38" s="16"/>
      <c r="E38" s="15"/>
      <c r="F38" s="16"/>
      <c r="G38" s="16"/>
      <c r="H38" s="15"/>
      <c r="I38" s="42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15"/>
      <c r="V38" s="15"/>
      <c r="W38" s="15"/>
      <c r="X38" s="15"/>
      <c r="Y38" s="15"/>
    </row>
    <row r="39" spans="1:25" x14ac:dyDescent="0.6">
      <c r="H39" s="15"/>
      <c r="I39" s="42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15"/>
      <c r="V39" s="15"/>
      <c r="W39" s="15"/>
      <c r="X39" s="15"/>
      <c r="Y39" s="15"/>
    </row>
    <row r="40" spans="1:25" x14ac:dyDescent="0.6">
      <c r="H40" s="15"/>
      <c r="I40" s="42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15"/>
      <c r="V40" s="15"/>
      <c r="W40" s="15"/>
      <c r="X40" s="15"/>
      <c r="Y40" s="15"/>
    </row>
    <row r="41" spans="1:25" x14ac:dyDescent="0.6">
      <c r="H41" s="15"/>
      <c r="I41" s="42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15"/>
      <c r="V41" s="15"/>
      <c r="W41" s="15"/>
      <c r="X41" s="15"/>
      <c r="Y41" s="15"/>
    </row>
    <row r="42" spans="1:25" x14ac:dyDescent="0.6">
      <c r="D42" s="22"/>
      <c r="E42" s="22"/>
      <c r="F42" s="22"/>
      <c r="H42" s="15"/>
      <c r="I42" s="42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15"/>
      <c r="V42" s="15"/>
      <c r="W42" s="15"/>
      <c r="X42" s="15"/>
      <c r="Y42" s="15"/>
    </row>
    <row r="43" spans="1:25" ht="5.25" customHeight="1" x14ac:dyDescent="0.6">
      <c r="E43" s="21"/>
      <c r="H43" s="15"/>
      <c r="I43" s="42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15"/>
      <c r="V43" s="15"/>
      <c r="W43" s="15"/>
      <c r="X43" s="15"/>
      <c r="Y43" s="15"/>
    </row>
    <row r="44" spans="1:25" x14ac:dyDescent="0.6">
      <c r="A44" s="20"/>
      <c r="B44" s="19"/>
      <c r="C44" s="19"/>
      <c r="D44" s="19"/>
      <c r="E44" s="19"/>
      <c r="F44" s="19"/>
      <c r="G44" s="18"/>
      <c r="H44" s="15"/>
      <c r="I44" s="42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15"/>
      <c r="V44" s="15"/>
      <c r="W44" s="15"/>
      <c r="X44" s="15"/>
      <c r="Y44" s="15"/>
    </row>
    <row r="45" spans="1:25" x14ac:dyDescent="0.6">
      <c r="A45" s="20"/>
      <c r="B45" s="19"/>
      <c r="C45" s="19"/>
      <c r="D45" s="19"/>
      <c r="E45" s="19"/>
      <c r="F45" s="19"/>
      <c r="G45" s="18"/>
      <c r="H45" s="15"/>
      <c r="I45" s="42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15"/>
      <c r="V45" s="15"/>
      <c r="W45" s="15"/>
      <c r="X45" s="15"/>
      <c r="Y45" s="15"/>
    </row>
    <row r="46" spans="1:25" x14ac:dyDescent="0.6">
      <c r="A46" s="17"/>
      <c r="B46" s="16"/>
      <c r="C46" s="16"/>
      <c r="D46" s="16"/>
      <c r="E46" s="15"/>
      <c r="F46" s="16"/>
      <c r="G46" s="16"/>
      <c r="H46" s="15"/>
      <c r="I46" s="42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15"/>
      <c r="V46" s="15"/>
      <c r="W46" s="15"/>
      <c r="X46" s="15"/>
      <c r="Y46" s="15"/>
    </row>
    <row r="47" spans="1:25" x14ac:dyDescent="0.6">
      <c r="A47" s="17"/>
      <c r="B47" s="16"/>
      <c r="C47" s="16"/>
      <c r="D47" s="16"/>
      <c r="E47" s="15"/>
      <c r="F47" s="16"/>
      <c r="G47" s="16"/>
      <c r="H47" s="15"/>
      <c r="I47" s="42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15"/>
      <c r="V47" s="15"/>
      <c r="W47" s="15"/>
      <c r="X47" s="15"/>
      <c r="Y47" s="15"/>
    </row>
    <row r="48" spans="1:25" x14ac:dyDescent="0.6">
      <c r="A48" s="17"/>
      <c r="B48" s="16"/>
      <c r="C48" s="16"/>
      <c r="D48" s="16"/>
      <c r="E48" s="15"/>
      <c r="F48" s="16"/>
      <c r="G48" s="16"/>
      <c r="H48" s="15"/>
      <c r="I48" s="42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15"/>
      <c r="V48" s="15"/>
      <c r="W48" s="15"/>
      <c r="X48" s="15"/>
      <c r="Y48" s="15"/>
    </row>
    <row r="49" spans="1:25" x14ac:dyDescent="0.6">
      <c r="A49" s="17"/>
      <c r="B49" s="16"/>
      <c r="C49" s="16"/>
      <c r="D49" s="16"/>
      <c r="E49" s="15"/>
      <c r="F49" s="16"/>
      <c r="G49" s="16"/>
      <c r="H49" s="15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15"/>
      <c r="V49" s="15"/>
      <c r="W49" s="15"/>
      <c r="X49" s="15"/>
      <c r="Y49" s="15"/>
    </row>
    <row r="50" spans="1:25" x14ac:dyDescent="0.6">
      <c r="A50" s="17"/>
      <c r="B50" s="16"/>
      <c r="C50" s="16"/>
      <c r="D50" s="16"/>
      <c r="E50" s="15"/>
      <c r="F50" s="16"/>
      <c r="G50" s="16"/>
      <c r="H50" s="15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15"/>
      <c r="V50" s="15"/>
      <c r="W50" s="15"/>
      <c r="X50" s="15"/>
      <c r="Y50" s="15"/>
    </row>
    <row r="51" spans="1:25" x14ac:dyDescent="0.6">
      <c r="A51" s="17"/>
      <c r="B51" s="16"/>
      <c r="C51" s="16"/>
      <c r="D51" s="16"/>
      <c r="E51" s="15"/>
      <c r="F51" s="16"/>
      <c r="G51" s="16"/>
      <c r="H51" s="15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15"/>
      <c r="V51" s="15"/>
      <c r="W51" s="15"/>
      <c r="X51" s="15"/>
      <c r="Y51" s="15"/>
    </row>
    <row r="52" spans="1:25" x14ac:dyDescent="0.6">
      <c r="A52" s="17"/>
      <c r="B52" s="16"/>
      <c r="C52" s="16"/>
      <c r="D52" s="16"/>
      <c r="E52" s="15"/>
      <c r="F52" s="16"/>
      <c r="G52" s="16"/>
      <c r="H52" s="15"/>
    </row>
    <row r="53" spans="1:25" x14ac:dyDescent="0.6">
      <c r="A53" s="17"/>
      <c r="B53" s="16"/>
      <c r="C53" s="16"/>
      <c r="D53" s="16"/>
      <c r="E53" s="15"/>
      <c r="F53" s="16"/>
      <c r="G53" s="16"/>
      <c r="H53" s="15"/>
    </row>
    <row r="54" spans="1:25" x14ac:dyDescent="0.6">
      <c r="A54" s="17"/>
      <c r="B54" s="16"/>
      <c r="C54" s="16"/>
      <c r="D54" s="16"/>
      <c r="E54" s="15"/>
      <c r="F54" s="16"/>
      <c r="G54" s="16"/>
      <c r="H54" s="15"/>
    </row>
    <row r="55" spans="1:25" x14ac:dyDescent="0.6">
      <c r="A55" s="17"/>
      <c r="B55" s="16"/>
      <c r="C55" s="16"/>
      <c r="D55" s="16"/>
      <c r="E55" s="15"/>
      <c r="F55" s="16"/>
      <c r="G55" s="16"/>
      <c r="H55" s="15"/>
    </row>
    <row r="56" spans="1:25" x14ac:dyDescent="0.6">
      <c r="A56" s="17"/>
      <c r="B56" s="16"/>
      <c r="C56" s="16"/>
      <c r="D56" s="16"/>
      <c r="E56" s="15"/>
      <c r="F56" s="16"/>
      <c r="G56" s="16"/>
      <c r="H56" s="15"/>
    </row>
    <row r="57" spans="1:25" x14ac:dyDescent="0.6">
      <c r="A57" s="17"/>
      <c r="B57" s="16"/>
      <c r="C57" s="16"/>
      <c r="D57" s="16"/>
      <c r="E57" s="15"/>
      <c r="F57" s="16"/>
      <c r="G57" s="16"/>
      <c r="H57" s="15"/>
    </row>
  </sheetData>
  <sheetProtection password="C4C5" sheet="1" objects="1" scenarios="1"/>
  <mergeCells count="5">
    <mergeCell ref="A1:H1"/>
    <mergeCell ref="G2:H2"/>
    <mergeCell ref="A3:A4"/>
    <mergeCell ref="C3:E3"/>
    <mergeCell ref="F3:H3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0.59999389629810485"/>
  </sheetPr>
  <dimension ref="A1:IT57"/>
  <sheetViews>
    <sheetView zoomScale="70" zoomScaleNormal="70" workbookViewId="0">
      <selection activeCell="B6" sqref="B6:B11"/>
    </sheetView>
  </sheetViews>
  <sheetFormatPr defaultRowHeight="21" x14ac:dyDescent="0.6"/>
  <cols>
    <col min="1" max="1" width="17.625" style="12" customWidth="1"/>
    <col min="2" max="2" width="19.375" style="14" customWidth="1"/>
    <col min="3" max="3" width="19.75" style="14" customWidth="1"/>
    <col min="4" max="4" width="18.625" style="14" customWidth="1"/>
    <col min="5" max="5" width="12.25" style="13" customWidth="1"/>
    <col min="6" max="6" width="19.875" style="14" customWidth="1"/>
    <col min="7" max="7" width="17.75" style="14" customWidth="1"/>
    <col min="8" max="8" width="12.25" style="13" customWidth="1"/>
    <col min="9" max="9" width="5.75" style="33" bestFit="1" customWidth="1"/>
    <col min="10" max="10" width="11.875" style="33" customWidth="1"/>
    <col min="11" max="11" width="11.5" style="48" customWidth="1"/>
    <col min="12" max="12" width="10.875" style="48" bestFit="1" customWidth="1"/>
    <col min="13" max="13" width="5.375" style="48" bestFit="1" customWidth="1"/>
    <col min="14" max="15" width="8.5" style="49" customWidth="1"/>
    <col min="16" max="16" width="12.875" style="49" bestFit="1" customWidth="1"/>
    <col min="17" max="17" width="12.375" style="48" bestFit="1" customWidth="1"/>
    <col min="18" max="18" width="0.5" style="49" customWidth="1"/>
    <col min="19" max="19" width="13.625" style="48" customWidth="1"/>
    <col min="20" max="22" width="9" style="49"/>
    <col min="23" max="34" width="9" style="34"/>
    <col min="35" max="16384" width="9" style="12"/>
  </cols>
  <sheetData>
    <row r="1" spans="1:254" x14ac:dyDescent="0.6">
      <c r="A1" s="62" t="s">
        <v>39</v>
      </c>
      <c r="B1" s="62"/>
      <c r="C1" s="62"/>
      <c r="D1" s="62"/>
      <c r="E1" s="62"/>
      <c r="F1" s="62"/>
      <c r="G1" s="62"/>
      <c r="H1" s="62"/>
    </row>
    <row r="2" spans="1:254" x14ac:dyDescent="0.6">
      <c r="G2" s="63" t="s">
        <v>0</v>
      </c>
      <c r="H2" s="64"/>
    </row>
    <row r="3" spans="1:254" ht="21.75" customHeight="1" x14ac:dyDescent="0.6">
      <c r="A3" s="65" t="s">
        <v>1</v>
      </c>
      <c r="B3" s="32"/>
      <c r="C3" s="67" t="s">
        <v>2</v>
      </c>
      <c r="D3" s="67"/>
      <c r="E3" s="67"/>
      <c r="F3" s="67" t="s">
        <v>3</v>
      </c>
      <c r="G3" s="67"/>
      <c r="H3" s="67"/>
    </row>
    <row r="4" spans="1:254" x14ac:dyDescent="0.6">
      <c r="A4" s="66"/>
      <c r="B4" s="32" t="s">
        <v>4</v>
      </c>
      <c r="C4" s="32" t="s">
        <v>5</v>
      </c>
      <c r="D4" s="32" t="s">
        <v>6</v>
      </c>
      <c r="E4" s="30" t="s">
        <v>7</v>
      </c>
      <c r="F4" s="32" t="s">
        <v>8</v>
      </c>
      <c r="G4" s="32" t="s">
        <v>6</v>
      </c>
      <c r="H4" s="30" t="s">
        <v>7</v>
      </c>
    </row>
    <row r="5" spans="1:254" x14ac:dyDescent="0.6">
      <c r="A5" s="29" t="s">
        <v>9</v>
      </c>
      <c r="B5" s="1">
        <f>SUM(B6:B17)</f>
        <v>897528.39164782013</v>
      </c>
      <c r="C5" s="1">
        <f>SUM(C6:C17)</f>
        <v>969984.84169724572</v>
      </c>
      <c r="D5" s="2">
        <f>SUM(D6:D17)</f>
        <v>-72456.450049425752</v>
      </c>
      <c r="E5" s="3">
        <f t="shared" ref="E5:E17" si="0">D5*100/C5</f>
        <v>-7.4698538507719334</v>
      </c>
      <c r="F5" s="1">
        <f>SUM(F6:F17)</f>
        <v>956685.71492257994</v>
      </c>
      <c r="G5" s="2">
        <f t="shared" ref="G5:G17" si="1">B5-F5</f>
        <v>-59157.323274759809</v>
      </c>
      <c r="H5" s="4">
        <f t="shared" ref="H5:H17" si="2">G5*100/F5</f>
        <v>-6.1835692068995858</v>
      </c>
      <c r="K5" s="50"/>
    </row>
    <row r="6" spans="1:254" x14ac:dyDescent="0.6">
      <c r="A6" s="28" t="s">
        <v>10</v>
      </c>
      <c r="B6" s="5">
        <v>122014.86442691</v>
      </c>
      <c r="C6" s="5">
        <v>119594.42741596153</v>
      </c>
      <c r="D6" s="6">
        <f t="shared" ref="D6:D17" si="3">B6-C6</f>
        <v>2420.4370109484735</v>
      </c>
      <c r="E6" s="7">
        <f t="shared" si="0"/>
        <v>2.0238710642678597</v>
      </c>
      <c r="F6" s="5">
        <v>123566.84888745999</v>
      </c>
      <c r="G6" s="6">
        <f t="shared" si="1"/>
        <v>-1551.984460549982</v>
      </c>
      <c r="H6" s="7">
        <f t="shared" si="2"/>
        <v>-1.2559877301423061</v>
      </c>
      <c r="K6" s="50"/>
    </row>
    <row r="7" spans="1:254" x14ac:dyDescent="0.6">
      <c r="A7" s="27" t="s">
        <v>11</v>
      </c>
      <c r="B7" s="8">
        <v>130414.31236459003</v>
      </c>
      <c r="C7" s="8">
        <v>129825.45521779639</v>
      </c>
      <c r="D7" s="9">
        <f t="shared" si="3"/>
        <v>588.85714679364173</v>
      </c>
      <c r="E7" s="10">
        <f t="shared" si="0"/>
        <v>0.45357603083753451</v>
      </c>
      <c r="F7" s="8">
        <v>151037.37468218003</v>
      </c>
      <c r="G7" s="9">
        <f t="shared" si="1"/>
        <v>-20623.062317589996</v>
      </c>
      <c r="H7" s="11">
        <f t="shared" si="2"/>
        <v>-13.654277532952369</v>
      </c>
      <c r="K7" s="50"/>
    </row>
    <row r="8" spans="1:254" x14ac:dyDescent="0.6">
      <c r="A8" s="28" t="s">
        <v>12</v>
      </c>
      <c r="B8" s="5">
        <v>140844.61528149003</v>
      </c>
      <c r="C8" s="5">
        <v>137232.29591336742</v>
      </c>
      <c r="D8" s="6">
        <f t="shared" si="3"/>
        <v>3612.3193681226112</v>
      </c>
      <c r="E8" s="7">
        <f t="shared" si="0"/>
        <v>2.6322662199013354</v>
      </c>
      <c r="F8" s="5">
        <v>137842.76990705004</v>
      </c>
      <c r="G8" s="6">
        <f t="shared" si="1"/>
        <v>3001.8453744399885</v>
      </c>
      <c r="H8" s="7">
        <f t="shared" si="2"/>
        <v>2.1777314664121947</v>
      </c>
      <c r="K8" s="50"/>
    </row>
    <row r="9" spans="1:254" x14ac:dyDescent="0.6">
      <c r="A9" s="27" t="s">
        <v>13</v>
      </c>
      <c r="B9" s="8">
        <v>147369.04051413</v>
      </c>
      <c r="C9" s="8">
        <v>150158.2373429132</v>
      </c>
      <c r="D9" s="9">
        <f t="shared" si="3"/>
        <v>-2789.1968287831987</v>
      </c>
      <c r="E9" s="10">
        <f t="shared" si="0"/>
        <v>-1.8575050414407628</v>
      </c>
      <c r="F9" s="8">
        <v>143469.63294717998</v>
      </c>
      <c r="G9" s="9">
        <f t="shared" si="1"/>
        <v>3899.4075669500162</v>
      </c>
      <c r="H9" s="11">
        <f t="shared" si="2"/>
        <v>2.7179323504546975</v>
      </c>
      <c r="K9" s="50"/>
    </row>
    <row r="10" spans="1:254" x14ac:dyDescent="0.6">
      <c r="A10" s="28" t="s">
        <v>14</v>
      </c>
      <c r="B10" s="5">
        <v>140180.8506453</v>
      </c>
      <c r="C10" s="5">
        <v>141654.18271065017</v>
      </c>
      <c r="D10" s="6">
        <f t="shared" si="3"/>
        <v>-1473.3320653501723</v>
      </c>
      <c r="E10" s="7">
        <f t="shared" si="0"/>
        <v>-1.0400907598751765</v>
      </c>
      <c r="F10" s="5">
        <v>132714.12522748002</v>
      </c>
      <c r="G10" s="6">
        <f t="shared" si="1"/>
        <v>7466.7254178199801</v>
      </c>
      <c r="H10" s="7">
        <f t="shared" si="2"/>
        <v>5.6261723497943885</v>
      </c>
      <c r="K10" s="50"/>
    </row>
    <row r="11" spans="1:254" x14ac:dyDescent="0.6">
      <c r="A11" s="27" t="s">
        <v>15</v>
      </c>
      <c r="B11" s="8">
        <v>125250.49407720001</v>
      </c>
      <c r="C11" s="8">
        <v>144902.29456194563</v>
      </c>
      <c r="D11" s="9">
        <f t="shared" si="3"/>
        <v>-19651.800484745618</v>
      </c>
      <c r="E11" s="10">
        <f t="shared" si="0"/>
        <v>-13.562104412600926</v>
      </c>
      <c r="F11" s="8">
        <v>134938.87515333999</v>
      </c>
      <c r="G11" s="9">
        <f t="shared" si="1"/>
        <v>-9688.38107613998</v>
      </c>
      <c r="H11" s="11">
        <f t="shared" si="2"/>
        <v>-7.1798294339792221</v>
      </c>
      <c r="K11" s="50"/>
    </row>
    <row r="12" spans="1:254" x14ac:dyDescent="0.6">
      <c r="A12" s="28" t="s">
        <v>16</v>
      </c>
      <c r="B12" s="5">
        <v>91454.214338199978</v>
      </c>
      <c r="C12" s="5">
        <v>146617.94853461147</v>
      </c>
      <c r="D12" s="6">
        <f t="shared" si="3"/>
        <v>-55163.734196411489</v>
      </c>
      <c r="E12" s="7">
        <f t="shared" si="0"/>
        <v>-37.624134526332718</v>
      </c>
      <c r="F12" s="5">
        <v>133116.08811789</v>
      </c>
      <c r="G12" s="6">
        <f t="shared" si="1"/>
        <v>-41661.873779690024</v>
      </c>
      <c r="H12" s="7">
        <f t="shared" si="2"/>
        <v>-31.297399411852847</v>
      </c>
      <c r="K12" s="50"/>
      <c r="L12" s="51"/>
    </row>
    <row r="13" spans="1:254" x14ac:dyDescent="0.6">
      <c r="A13" s="27" t="s">
        <v>17</v>
      </c>
      <c r="B13" s="8"/>
      <c r="C13" s="8"/>
      <c r="D13" s="9">
        <f t="shared" si="3"/>
        <v>0</v>
      </c>
      <c r="E13" s="10" t="e">
        <f t="shared" si="0"/>
        <v>#DIV/0!</v>
      </c>
      <c r="F13" s="8"/>
      <c r="G13" s="9">
        <f t="shared" si="1"/>
        <v>0</v>
      </c>
      <c r="H13" s="11" t="e">
        <f t="shared" si="2"/>
        <v>#DIV/0!</v>
      </c>
      <c r="K13" s="52"/>
      <c r="L13" s="51"/>
    </row>
    <row r="14" spans="1:254" x14ac:dyDescent="0.6">
      <c r="A14" s="28" t="s">
        <v>18</v>
      </c>
      <c r="B14" s="5"/>
      <c r="C14" s="5"/>
      <c r="D14" s="6">
        <f t="shared" si="3"/>
        <v>0</v>
      </c>
      <c r="E14" s="7" t="e">
        <f t="shared" si="0"/>
        <v>#DIV/0!</v>
      </c>
      <c r="F14" s="5"/>
      <c r="G14" s="6">
        <f t="shared" si="1"/>
        <v>0</v>
      </c>
      <c r="H14" s="7" t="e">
        <f t="shared" si="2"/>
        <v>#DIV/0!</v>
      </c>
      <c r="I14" s="35"/>
      <c r="J14" s="35"/>
      <c r="K14" s="50"/>
      <c r="U14" s="48"/>
      <c r="V14" s="48"/>
      <c r="AC14" s="33"/>
      <c r="AD14" s="33"/>
      <c r="AK14" s="13"/>
      <c r="AL14" s="13"/>
      <c r="AS14" s="13"/>
      <c r="AT14" s="13"/>
      <c r="BA14" s="13"/>
      <c r="BB14" s="13"/>
      <c r="BI14" s="13"/>
      <c r="BJ14" s="13"/>
      <c r="BQ14" s="13"/>
      <c r="BR14" s="13"/>
      <c r="BY14" s="13"/>
      <c r="BZ14" s="13"/>
      <c r="CG14" s="13"/>
      <c r="CH14" s="13"/>
      <c r="CO14" s="13"/>
      <c r="CP14" s="13"/>
      <c r="CW14" s="13"/>
      <c r="CX14" s="13"/>
      <c r="DE14" s="13"/>
      <c r="DF14" s="13"/>
      <c r="DM14" s="13"/>
      <c r="DN14" s="13"/>
      <c r="DU14" s="13"/>
      <c r="DV14" s="13"/>
      <c r="EC14" s="13"/>
      <c r="ED14" s="13"/>
      <c r="EK14" s="13"/>
      <c r="EL14" s="13"/>
      <c r="ES14" s="13"/>
      <c r="ET14" s="13"/>
      <c r="FA14" s="13"/>
      <c r="FB14" s="13"/>
      <c r="FI14" s="13"/>
      <c r="FJ14" s="13"/>
      <c r="FQ14" s="13"/>
      <c r="FR14" s="13"/>
      <c r="FY14" s="13"/>
      <c r="FZ14" s="13"/>
      <c r="GG14" s="13"/>
      <c r="GH14" s="13"/>
      <c r="GO14" s="13"/>
      <c r="GP14" s="13"/>
      <c r="GW14" s="13"/>
      <c r="GX14" s="13"/>
      <c r="HE14" s="13"/>
      <c r="HF14" s="13"/>
      <c r="HM14" s="13"/>
      <c r="HN14" s="13"/>
      <c r="HU14" s="13"/>
      <c r="HV14" s="13"/>
      <c r="IC14" s="13"/>
      <c r="ID14" s="13"/>
      <c r="IK14" s="13"/>
      <c r="IL14" s="13"/>
      <c r="IS14" s="13"/>
      <c r="IT14" s="13"/>
    </row>
    <row r="15" spans="1:254" x14ac:dyDescent="0.6">
      <c r="A15" s="27" t="s">
        <v>19</v>
      </c>
      <c r="B15" s="8"/>
      <c r="C15" s="8"/>
      <c r="D15" s="9">
        <f t="shared" si="3"/>
        <v>0</v>
      </c>
      <c r="E15" s="10" t="e">
        <f t="shared" si="0"/>
        <v>#DIV/0!</v>
      </c>
      <c r="F15" s="8"/>
      <c r="G15" s="9">
        <f t="shared" si="1"/>
        <v>0</v>
      </c>
      <c r="H15" s="11" t="e">
        <f t="shared" si="2"/>
        <v>#DIV/0!</v>
      </c>
      <c r="I15" s="36"/>
      <c r="J15" s="36"/>
      <c r="K15" s="52"/>
      <c r="L15" s="51"/>
      <c r="N15" s="48"/>
      <c r="O15" s="48"/>
    </row>
    <row r="16" spans="1:254" x14ac:dyDescent="0.6">
      <c r="A16" s="28" t="s">
        <v>20</v>
      </c>
      <c r="B16" s="5"/>
      <c r="C16" s="5"/>
      <c r="D16" s="6">
        <f t="shared" si="3"/>
        <v>0</v>
      </c>
      <c r="E16" s="7" t="e">
        <f t="shared" si="0"/>
        <v>#DIV/0!</v>
      </c>
      <c r="F16" s="5"/>
      <c r="G16" s="6">
        <f t="shared" si="1"/>
        <v>0</v>
      </c>
      <c r="H16" s="7" t="e">
        <f t="shared" si="2"/>
        <v>#DIV/0!</v>
      </c>
      <c r="I16" s="36"/>
      <c r="J16" s="36"/>
      <c r="K16" s="52"/>
      <c r="L16" s="51"/>
      <c r="N16" s="48"/>
      <c r="O16" s="48"/>
    </row>
    <row r="17" spans="1:254" x14ac:dyDescent="0.6">
      <c r="A17" s="27" t="s">
        <v>21</v>
      </c>
      <c r="B17" s="8"/>
      <c r="C17" s="8"/>
      <c r="D17" s="9">
        <f t="shared" si="3"/>
        <v>0</v>
      </c>
      <c r="E17" s="10" t="e">
        <f t="shared" si="0"/>
        <v>#DIV/0!</v>
      </c>
      <c r="F17" s="8"/>
      <c r="G17" s="9">
        <f t="shared" si="1"/>
        <v>0</v>
      </c>
      <c r="H17" s="11" t="e">
        <f t="shared" si="2"/>
        <v>#DIV/0!</v>
      </c>
      <c r="I17" s="42"/>
      <c r="J17" s="42"/>
      <c r="K17" s="53"/>
      <c r="L17" s="51"/>
      <c r="N17" s="48"/>
      <c r="O17" s="48"/>
    </row>
    <row r="18" spans="1:254" ht="23.4" x14ac:dyDescent="0.6">
      <c r="I18" s="43"/>
      <c r="J18" s="44"/>
      <c r="K18" s="54"/>
      <c r="L18" s="55" t="s">
        <v>22</v>
      </c>
      <c r="M18" s="55"/>
      <c r="N18" s="54" t="s">
        <v>23</v>
      </c>
      <c r="O18" s="54" t="s">
        <v>23</v>
      </c>
      <c r="P18" s="54" t="s">
        <v>5</v>
      </c>
      <c r="Q18" s="55" t="s">
        <v>22</v>
      </c>
      <c r="R18" s="56" t="s">
        <v>8</v>
      </c>
      <c r="S18" s="55" t="s">
        <v>22</v>
      </c>
      <c r="U18" s="48"/>
      <c r="V18" s="48"/>
      <c r="AC18" s="33"/>
      <c r="AD18" s="33"/>
      <c r="AK18" s="13"/>
      <c r="AL18" s="13"/>
      <c r="AS18" s="13"/>
      <c r="AT18" s="13"/>
      <c r="BA18" s="13"/>
      <c r="BB18" s="13"/>
      <c r="BI18" s="13"/>
      <c r="BJ18" s="13"/>
      <c r="BQ18" s="13"/>
      <c r="BR18" s="13"/>
      <c r="BY18" s="13"/>
      <c r="BZ18" s="13"/>
      <c r="CG18" s="13"/>
      <c r="CH18" s="13"/>
      <c r="CO18" s="13"/>
      <c r="CP18" s="13"/>
      <c r="CW18" s="13"/>
      <c r="CX18" s="13"/>
      <c r="DE18" s="13"/>
      <c r="DF18" s="13"/>
      <c r="DM18" s="13"/>
      <c r="DN18" s="13"/>
      <c r="DU18" s="13"/>
      <c r="DV18" s="13"/>
      <c r="EC18" s="13"/>
      <c r="ED18" s="13"/>
      <c r="EK18" s="13"/>
      <c r="EL18" s="13"/>
      <c r="ES18" s="13"/>
      <c r="ET18" s="13"/>
      <c r="FA18" s="13"/>
      <c r="FB18" s="13"/>
      <c r="FI18" s="13"/>
      <c r="FJ18" s="13"/>
      <c r="FQ18" s="13"/>
      <c r="FR18" s="13"/>
      <c r="FY18" s="13"/>
      <c r="FZ18" s="13"/>
      <c r="GG18" s="13"/>
      <c r="GH18" s="13"/>
      <c r="GO18" s="13"/>
      <c r="GP18" s="13"/>
      <c r="GW18" s="13"/>
      <c r="GX18" s="13"/>
      <c r="HE18" s="13"/>
      <c r="HF18" s="13"/>
      <c r="HM18" s="13"/>
      <c r="HN18" s="13"/>
      <c r="HU18" s="13"/>
      <c r="HV18" s="13"/>
      <c r="IC18" s="13"/>
      <c r="ID18" s="13"/>
      <c r="IK18" s="13"/>
      <c r="IL18" s="13"/>
      <c r="IS18" s="13"/>
      <c r="IT18" s="13"/>
    </row>
    <row r="19" spans="1:254" ht="23.4" x14ac:dyDescent="0.6">
      <c r="I19" s="43" t="s">
        <v>1</v>
      </c>
      <c r="J19" s="44" t="s">
        <v>22</v>
      </c>
      <c r="K19" s="54" t="s">
        <v>36</v>
      </c>
      <c r="L19" s="54"/>
      <c r="M19" s="54"/>
      <c r="N19" s="54" t="s">
        <v>37</v>
      </c>
      <c r="O19" s="56" t="s">
        <v>38</v>
      </c>
      <c r="P19" s="56"/>
      <c r="Q19" s="56"/>
      <c r="R19" s="56"/>
      <c r="S19" s="56"/>
    </row>
    <row r="20" spans="1:254" ht="23.4" x14ac:dyDescent="0.6">
      <c r="D20" s="22"/>
      <c r="E20" s="22"/>
      <c r="F20" s="22"/>
      <c r="I20" s="45" t="s">
        <v>24</v>
      </c>
      <c r="J20" s="46">
        <f t="shared" ref="J20:J25" si="4">+L20-K20</f>
        <v>0</v>
      </c>
      <c r="K20" s="57">
        <f t="shared" ref="K20" si="5">B6/1000</f>
        <v>122.01486442691001</v>
      </c>
      <c r="L20" s="57">
        <f>K20</f>
        <v>122.01486442691001</v>
      </c>
      <c r="M20" s="56" t="s">
        <v>24</v>
      </c>
      <c r="N20" s="54">
        <f t="shared" ref="N20" si="6">(L20-Q20)*100/Q20</f>
        <v>2.0238710642678615</v>
      </c>
      <c r="O20" s="58">
        <f t="shared" ref="O20" si="7">(L20-S20)*100/S20</f>
        <v>-1.2559877301422997</v>
      </c>
      <c r="P20" s="59">
        <f t="shared" ref="P20:P31" si="8">C6/1000</f>
        <v>119.59442741596153</v>
      </c>
      <c r="Q20" s="59">
        <f>P20</f>
        <v>119.59442741596153</v>
      </c>
      <c r="R20" s="59">
        <f t="shared" ref="R20:R26" si="9">F6/1000</f>
        <v>123.56684888745998</v>
      </c>
      <c r="S20" s="59">
        <f>R20</f>
        <v>123.56684888745998</v>
      </c>
      <c r="U20" s="48"/>
      <c r="V20" s="48"/>
      <c r="W20" s="37"/>
      <c r="X20" s="37"/>
      <c r="Y20" s="37"/>
      <c r="AC20" s="33"/>
      <c r="AD20" s="33"/>
      <c r="AE20" s="37"/>
      <c r="AF20" s="37"/>
      <c r="AG20" s="37"/>
      <c r="AK20" s="13"/>
      <c r="AL20" s="13"/>
      <c r="AM20" s="26"/>
      <c r="AN20" s="26"/>
      <c r="AO20" s="26"/>
      <c r="AS20" s="13"/>
      <c r="AT20" s="13"/>
      <c r="AU20" s="26"/>
      <c r="AV20" s="26"/>
      <c r="AW20" s="26"/>
      <c r="BA20" s="13"/>
      <c r="BB20" s="13"/>
      <c r="BC20" s="26"/>
      <c r="BD20" s="26"/>
      <c r="BE20" s="26"/>
      <c r="BI20" s="13"/>
      <c r="BJ20" s="13"/>
      <c r="BK20" s="26"/>
      <c r="BL20" s="26"/>
      <c r="BM20" s="26"/>
      <c r="BQ20" s="13"/>
      <c r="BR20" s="13"/>
      <c r="BS20" s="26"/>
      <c r="BT20" s="26"/>
      <c r="BU20" s="26"/>
      <c r="BY20" s="13"/>
      <c r="BZ20" s="13"/>
      <c r="CA20" s="26"/>
      <c r="CB20" s="26"/>
      <c r="CC20" s="26"/>
      <c r="CG20" s="13"/>
      <c r="CH20" s="13"/>
      <c r="CI20" s="26"/>
      <c r="CJ20" s="26"/>
      <c r="CK20" s="26"/>
      <c r="CO20" s="13"/>
      <c r="CP20" s="13"/>
      <c r="CQ20" s="26"/>
      <c r="CR20" s="26"/>
      <c r="CS20" s="26"/>
      <c r="CW20" s="13"/>
      <c r="CX20" s="13"/>
      <c r="CY20" s="26"/>
      <c r="CZ20" s="26"/>
      <c r="DA20" s="26"/>
      <c r="DE20" s="13"/>
      <c r="DF20" s="13"/>
      <c r="DG20" s="26"/>
      <c r="DH20" s="26"/>
      <c r="DI20" s="26"/>
      <c r="DM20" s="13"/>
      <c r="DN20" s="13"/>
      <c r="DO20" s="26"/>
      <c r="DP20" s="26"/>
      <c r="DQ20" s="26"/>
      <c r="DU20" s="13"/>
      <c r="DV20" s="13"/>
      <c r="DW20" s="26"/>
      <c r="DX20" s="26"/>
      <c r="DY20" s="26"/>
      <c r="EC20" s="13"/>
      <c r="ED20" s="13"/>
      <c r="EE20" s="26"/>
      <c r="EF20" s="26"/>
      <c r="EG20" s="26"/>
      <c r="EK20" s="13"/>
      <c r="EL20" s="13"/>
      <c r="EM20" s="26"/>
      <c r="EN20" s="26"/>
      <c r="EO20" s="26"/>
      <c r="ES20" s="13"/>
      <c r="ET20" s="13"/>
      <c r="EU20" s="26"/>
      <c r="EV20" s="26"/>
      <c r="EW20" s="26"/>
      <c r="FA20" s="13"/>
      <c r="FB20" s="13"/>
      <c r="FC20" s="26"/>
      <c r="FD20" s="26"/>
      <c r="FE20" s="26"/>
      <c r="FI20" s="13"/>
      <c r="FJ20" s="13"/>
      <c r="FK20" s="26"/>
      <c r="FL20" s="26"/>
      <c r="FM20" s="26"/>
      <c r="FQ20" s="13"/>
      <c r="FR20" s="13"/>
      <c r="FS20" s="26"/>
      <c r="FT20" s="26"/>
      <c r="FU20" s="26"/>
      <c r="FY20" s="13"/>
      <c r="FZ20" s="13"/>
      <c r="GA20" s="26"/>
      <c r="GB20" s="26"/>
      <c r="GC20" s="26"/>
      <c r="GG20" s="13"/>
      <c r="GH20" s="13"/>
      <c r="GI20" s="26"/>
      <c r="GJ20" s="26"/>
      <c r="GK20" s="26"/>
      <c r="GO20" s="13"/>
      <c r="GP20" s="13"/>
      <c r="GQ20" s="26"/>
      <c r="GR20" s="26"/>
      <c r="GS20" s="26"/>
      <c r="GW20" s="13"/>
      <c r="GX20" s="13"/>
      <c r="GY20" s="26"/>
      <c r="GZ20" s="26"/>
      <c r="HA20" s="26"/>
      <c r="HE20" s="13"/>
      <c r="HF20" s="13"/>
      <c r="HG20" s="26"/>
      <c r="HH20" s="26"/>
      <c r="HI20" s="26"/>
      <c r="HM20" s="13"/>
      <c r="HN20" s="13"/>
      <c r="HO20" s="26"/>
      <c r="HP20" s="26"/>
      <c r="HQ20" s="26"/>
      <c r="HU20" s="13"/>
      <c r="HV20" s="13"/>
      <c r="HW20" s="26"/>
      <c r="HX20" s="26"/>
      <c r="HY20" s="26"/>
      <c r="IC20" s="13"/>
      <c r="ID20" s="13"/>
      <c r="IE20" s="26"/>
      <c r="IF20" s="26"/>
      <c r="IG20" s="26"/>
      <c r="IK20" s="13"/>
      <c r="IL20" s="13"/>
      <c r="IM20" s="26"/>
      <c r="IN20" s="26"/>
      <c r="IO20" s="26"/>
      <c r="IS20" s="13"/>
      <c r="IT20" s="13"/>
    </row>
    <row r="21" spans="1:254" ht="23.4" x14ac:dyDescent="0.6">
      <c r="E21" s="21"/>
      <c r="I21" s="47" t="s">
        <v>25</v>
      </c>
      <c r="J21" s="46">
        <f t="shared" si="4"/>
        <v>122.01486442691001</v>
      </c>
      <c r="K21" s="57">
        <f t="shared" ref="K21" si="10">B7/1000</f>
        <v>130.41431236459005</v>
      </c>
      <c r="L21" s="57">
        <f>K21+L20</f>
        <v>252.42917679150005</v>
      </c>
      <c r="M21" s="60" t="s">
        <v>25</v>
      </c>
      <c r="N21" s="54">
        <f t="shared" ref="N21" si="11">(L21-Q21)*100/Q21</f>
        <v>1.2065173497659336</v>
      </c>
      <c r="O21" s="58">
        <f t="shared" ref="O21" si="12">(L21-S21)*100/S21</f>
        <v>-8.0752752051231003</v>
      </c>
      <c r="P21" s="59">
        <f>C7/1000</f>
        <v>129.82545521779639</v>
      </c>
      <c r="Q21" s="59">
        <f>P21+Q20</f>
        <v>249.41988263375794</v>
      </c>
      <c r="R21" s="59">
        <f t="shared" ref="R21" si="13">F7/1000</f>
        <v>151.03737468218003</v>
      </c>
      <c r="S21" s="59">
        <f>R21+S20</f>
        <v>274.60422356964</v>
      </c>
      <c r="U21" s="48"/>
      <c r="V21" s="48"/>
      <c r="X21" s="38"/>
      <c r="AC21" s="33"/>
      <c r="AD21" s="33"/>
      <c r="AF21" s="38"/>
      <c r="AK21" s="13"/>
      <c r="AL21" s="13"/>
      <c r="AN21" s="25"/>
      <c r="AS21" s="13"/>
      <c r="AT21" s="13"/>
      <c r="AV21" s="25"/>
      <c r="BA21" s="13"/>
      <c r="BB21" s="13"/>
      <c r="BD21" s="25"/>
      <c r="BI21" s="13"/>
      <c r="BJ21" s="13"/>
      <c r="BL21" s="25"/>
      <c r="BQ21" s="13"/>
      <c r="BR21" s="13"/>
      <c r="BT21" s="25"/>
      <c r="BY21" s="13"/>
      <c r="BZ21" s="13"/>
      <c r="CB21" s="25"/>
      <c r="CG21" s="13"/>
      <c r="CH21" s="13"/>
      <c r="CJ21" s="25"/>
      <c r="CO21" s="13"/>
      <c r="CP21" s="13"/>
      <c r="CR21" s="25"/>
      <c r="CW21" s="13"/>
      <c r="CX21" s="13"/>
      <c r="CZ21" s="25"/>
      <c r="DE21" s="13"/>
      <c r="DF21" s="13"/>
      <c r="DH21" s="25"/>
      <c r="DM21" s="13"/>
      <c r="DN21" s="13"/>
      <c r="DP21" s="25"/>
      <c r="DU21" s="13"/>
      <c r="DV21" s="13"/>
      <c r="DX21" s="25"/>
      <c r="EC21" s="13"/>
      <c r="ED21" s="13"/>
      <c r="EF21" s="25"/>
      <c r="EK21" s="13"/>
      <c r="EL21" s="13"/>
      <c r="EN21" s="25"/>
      <c r="ES21" s="13"/>
      <c r="ET21" s="13"/>
      <c r="EV21" s="25"/>
      <c r="FA21" s="13"/>
      <c r="FB21" s="13"/>
      <c r="FD21" s="25"/>
      <c r="FI21" s="13"/>
      <c r="FJ21" s="13"/>
      <c r="FL21" s="25"/>
      <c r="FQ21" s="13"/>
      <c r="FR21" s="13"/>
      <c r="FT21" s="25"/>
      <c r="FY21" s="13"/>
      <c r="FZ21" s="13"/>
      <c r="GB21" s="25"/>
      <c r="GG21" s="13"/>
      <c r="GH21" s="13"/>
      <c r="GJ21" s="25"/>
      <c r="GO21" s="13"/>
      <c r="GP21" s="13"/>
      <c r="GR21" s="25"/>
      <c r="GW21" s="13"/>
      <c r="GX21" s="13"/>
      <c r="GZ21" s="25"/>
      <c r="HE21" s="13"/>
      <c r="HF21" s="13"/>
      <c r="HH21" s="25"/>
      <c r="HM21" s="13"/>
      <c r="HN21" s="13"/>
      <c r="HP21" s="25"/>
      <c r="HU21" s="13"/>
      <c r="HV21" s="13"/>
      <c r="HX21" s="25"/>
      <c r="IC21" s="13"/>
      <c r="ID21" s="13"/>
      <c r="IF21" s="25"/>
      <c r="IK21" s="13"/>
      <c r="IL21" s="13"/>
      <c r="IN21" s="25"/>
      <c r="IS21" s="13"/>
      <c r="IT21" s="13"/>
    </row>
    <row r="22" spans="1:254" ht="23.4" x14ac:dyDescent="0.6">
      <c r="A22" s="20"/>
      <c r="B22" s="19"/>
      <c r="C22" s="19"/>
      <c r="D22" s="19"/>
      <c r="E22" s="19"/>
      <c r="F22" s="19"/>
      <c r="G22" s="18"/>
      <c r="H22" s="15"/>
      <c r="I22" s="45" t="s">
        <v>26</v>
      </c>
      <c r="J22" s="46">
        <f t="shared" si="4"/>
        <v>252.42917679150005</v>
      </c>
      <c r="K22" s="57">
        <f t="shared" ref="K22" si="14">B8/1000</f>
        <v>140.84461528149004</v>
      </c>
      <c r="L22" s="57">
        <f>K22+L21</f>
        <v>393.27379207299009</v>
      </c>
      <c r="M22" s="56" t="s">
        <v>26</v>
      </c>
      <c r="N22" s="54">
        <f t="shared" ref="N22" si="15">(L22-Q22)*100/Q22</f>
        <v>1.7125504247114181</v>
      </c>
      <c r="O22" s="58">
        <f t="shared" ref="O22" si="16">(L22-S22)*100/S22</f>
        <v>-4.6486461792534737</v>
      </c>
      <c r="P22" s="59">
        <f t="shared" si="8"/>
        <v>137.23229591336741</v>
      </c>
      <c r="Q22" s="59">
        <f>P22+Q21</f>
        <v>386.65217854712535</v>
      </c>
      <c r="R22" s="59">
        <f t="shared" ref="R22" si="17">F8/1000</f>
        <v>137.84276990705004</v>
      </c>
      <c r="S22" s="59">
        <f>R22+S21</f>
        <v>412.44699347669007</v>
      </c>
      <c r="T22" s="61"/>
      <c r="U22" s="51"/>
      <c r="V22" s="51"/>
      <c r="W22" s="41"/>
      <c r="X22" s="41"/>
      <c r="Y22" s="41"/>
      <c r="Z22" s="41"/>
      <c r="AA22" s="41"/>
      <c r="AB22" s="39"/>
      <c r="AC22" s="39"/>
      <c r="AD22" s="39"/>
      <c r="AE22" s="39"/>
      <c r="AF22" s="39"/>
      <c r="AG22" s="39"/>
      <c r="AH22" s="39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</row>
    <row r="23" spans="1:254" ht="23.4" x14ac:dyDescent="0.6">
      <c r="A23" s="20"/>
      <c r="B23" s="19"/>
      <c r="C23" s="19"/>
      <c r="D23" s="19"/>
      <c r="E23" s="19"/>
      <c r="F23" s="19"/>
      <c r="G23" s="18"/>
      <c r="H23" s="15"/>
      <c r="I23" s="45" t="s">
        <v>27</v>
      </c>
      <c r="J23" s="46">
        <f t="shared" si="4"/>
        <v>393.27379207299009</v>
      </c>
      <c r="K23" s="57">
        <f t="shared" ref="K23" si="18">B9/1000</f>
        <v>147.36904051413001</v>
      </c>
      <c r="L23" s="57">
        <f>K23+L22</f>
        <v>540.6428325871201</v>
      </c>
      <c r="M23" s="56" t="s">
        <v>27</v>
      </c>
      <c r="N23" s="54">
        <f t="shared" ref="N23" si="19">(L23-Q23)*100/Q23</f>
        <v>0.71392368397461448</v>
      </c>
      <c r="O23" s="58">
        <f t="shared" ref="O23" si="20">(L23-S23)*100/S23</f>
        <v>-2.747497216444855</v>
      </c>
      <c r="P23" s="59">
        <f t="shared" si="8"/>
        <v>150.1582373429132</v>
      </c>
      <c r="Q23" s="59">
        <f>P23+Q22</f>
        <v>536.81041589003848</v>
      </c>
      <c r="R23" s="59">
        <f t="shared" ref="R23" si="21">F9/1000</f>
        <v>143.46963294717997</v>
      </c>
      <c r="S23" s="59">
        <f>R23+S22</f>
        <v>555.91662642387007</v>
      </c>
      <c r="T23" s="61"/>
      <c r="U23" s="51"/>
      <c r="V23" s="51"/>
      <c r="W23" s="41"/>
      <c r="X23" s="41"/>
      <c r="Y23" s="41"/>
      <c r="Z23" s="41"/>
      <c r="AA23" s="41"/>
      <c r="AB23" s="39"/>
      <c r="AC23" s="39"/>
      <c r="AD23" s="39"/>
      <c r="AE23" s="39"/>
      <c r="AF23" s="39"/>
      <c r="AG23" s="39"/>
      <c r="AH23" s="39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</row>
    <row r="24" spans="1:254" ht="23.4" x14ac:dyDescent="0.6">
      <c r="A24" s="24"/>
      <c r="B24" s="16"/>
      <c r="C24" s="16"/>
      <c r="D24" s="16"/>
      <c r="E24" s="15"/>
      <c r="F24" s="16"/>
      <c r="G24" s="16"/>
      <c r="H24" s="15"/>
      <c r="I24" s="45" t="s">
        <v>28</v>
      </c>
      <c r="J24" s="46">
        <f t="shared" si="4"/>
        <v>540.6428325871201</v>
      </c>
      <c r="K24" s="57">
        <f t="shared" ref="K24" si="22">B10/1000</f>
        <v>140.18085064530001</v>
      </c>
      <c r="L24" s="57">
        <f>K24+L23</f>
        <v>680.82368323242008</v>
      </c>
      <c r="M24" s="56" t="s">
        <v>28</v>
      </c>
      <c r="N24" s="54">
        <f t="shared" ref="N24" si="23">(L24-Q24)*100/Q24</f>
        <v>0.34770931845183528</v>
      </c>
      <c r="O24" s="58">
        <f t="shared" ref="O24" si="24">(L24-S24)*100/S24</f>
        <v>-1.1337089434662249</v>
      </c>
      <c r="P24" s="59">
        <f t="shared" si="8"/>
        <v>141.65418271065016</v>
      </c>
      <c r="Q24" s="59">
        <f>P24+Q23</f>
        <v>678.46459860068865</v>
      </c>
      <c r="R24" s="59">
        <f t="shared" ref="R24" si="25">F10/1000</f>
        <v>132.71412522748003</v>
      </c>
      <c r="S24" s="59">
        <f>R24+S23</f>
        <v>688.63075165135012</v>
      </c>
      <c r="T24" s="51"/>
      <c r="U24" s="51"/>
      <c r="V24" s="51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15"/>
      <c r="AJ24" s="15"/>
      <c r="AK24" s="15"/>
      <c r="AL24" s="15"/>
      <c r="AM24" s="15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</row>
    <row r="25" spans="1:254" ht="23.4" x14ac:dyDescent="0.6">
      <c r="F25" s="18"/>
      <c r="G25" s="18"/>
      <c r="H25" s="23"/>
      <c r="I25" s="45" t="s">
        <v>29</v>
      </c>
      <c r="J25" s="46">
        <f t="shared" si="4"/>
        <v>680.82368323242008</v>
      </c>
      <c r="K25" s="57">
        <f t="shared" ref="K25" si="26">B11/1000</f>
        <v>125.25049407720002</v>
      </c>
      <c r="L25" s="57">
        <f>K25+L24</f>
        <v>806.07417730962015</v>
      </c>
      <c r="M25" s="56" t="s">
        <v>29</v>
      </c>
      <c r="N25" s="54">
        <f t="shared" ref="N25" si="27">(L25-Q25)*100/Q25</f>
        <v>-2.1002442527888214</v>
      </c>
      <c r="O25" s="58">
        <f t="shared" ref="O25" si="28">(L25-S25)*100/S25</f>
        <v>-2.1243437015701132</v>
      </c>
      <c r="P25" s="59">
        <f t="shared" si="8"/>
        <v>144.90229456194564</v>
      </c>
      <c r="Q25" s="59">
        <f>P25+Q24</f>
        <v>823.36689316263426</v>
      </c>
      <c r="R25" s="59">
        <f t="shared" ref="R25" si="29">F11/1000</f>
        <v>134.93887515333998</v>
      </c>
      <c r="S25" s="59">
        <f>R25+S24</f>
        <v>823.56962680469007</v>
      </c>
      <c r="T25" s="51"/>
      <c r="U25" s="51"/>
      <c r="V25" s="51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15"/>
      <c r="AJ25" s="15"/>
      <c r="AK25" s="15"/>
      <c r="AL25" s="15"/>
      <c r="AM25" s="15"/>
    </row>
    <row r="26" spans="1:254" ht="23.4" x14ac:dyDescent="0.6">
      <c r="F26" s="18"/>
      <c r="G26" s="18"/>
      <c r="H26" s="23"/>
      <c r="I26" s="43" t="s">
        <v>30</v>
      </c>
      <c r="J26" s="46">
        <f>+L26-K26</f>
        <v>806.07417730962015</v>
      </c>
      <c r="K26" s="57">
        <f t="shared" ref="K26" si="30">B12/1000</f>
        <v>91.454214338199975</v>
      </c>
      <c r="L26" s="57">
        <f>K26+L25</f>
        <v>897.52839164782017</v>
      </c>
      <c r="M26" s="54" t="s">
        <v>30</v>
      </c>
      <c r="N26" s="54">
        <f t="shared" ref="N26" si="31">(L26-Q26)*100/Q26</f>
        <v>-7.4698538507719059</v>
      </c>
      <c r="O26" s="58">
        <f t="shared" ref="O26" si="32">(L26-S26)*100/S26</f>
        <v>-6.1835692068995893</v>
      </c>
      <c r="P26" s="59">
        <f t="shared" si="8"/>
        <v>146.61794853461146</v>
      </c>
      <c r="Q26" s="59">
        <f>P26+Q25</f>
        <v>969.98484169724566</v>
      </c>
      <c r="R26" s="59">
        <f t="shared" ref="R26" si="33">F12/1000</f>
        <v>133.11608811789</v>
      </c>
      <c r="S26" s="59">
        <f>R26+S25</f>
        <v>956.68571492258002</v>
      </c>
      <c r="T26" s="51"/>
      <c r="U26" s="51"/>
      <c r="V26" s="51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15"/>
      <c r="AJ26" s="15"/>
      <c r="AK26" s="15"/>
      <c r="AL26" s="15"/>
      <c r="AM26" s="15"/>
    </row>
    <row r="27" spans="1:254" ht="23.4" x14ac:dyDescent="0.6">
      <c r="F27" s="16"/>
      <c r="G27" s="16"/>
      <c r="H27" s="15"/>
      <c r="I27" s="43" t="s">
        <v>31</v>
      </c>
      <c r="J27" s="46">
        <f>+L27-K27</f>
        <v>0</v>
      </c>
      <c r="K27" s="57"/>
      <c r="L27" s="57"/>
      <c r="M27" s="54" t="s">
        <v>31</v>
      </c>
      <c r="N27" s="54"/>
      <c r="O27" s="58"/>
      <c r="P27" s="59">
        <f>C13/1000</f>
        <v>0</v>
      </c>
      <c r="Q27" s="59"/>
      <c r="R27" s="59">
        <f>F13/1000</f>
        <v>0</v>
      </c>
      <c r="S27" s="59"/>
      <c r="T27" s="51"/>
      <c r="U27" s="51"/>
      <c r="V27" s="51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15"/>
      <c r="AJ27" s="15"/>
      <c r="AK27" s="15"/>
      <c r="AL27" s="15"/>
      <c r="AM27" s="15"/>
    </row>
    <row r="28" spans="1:254" ht="23.4" x14ac:dyDescent="0.6">
      <c r="F28" s="16"/>
      <c r="G28" s="16"/>
      <c r="H28" s="15"/>
      <c r="I28" s="43" t="s">
        <v>32</v>
      </c>
      <c r="J28" s="46"/>
      <c r="K28" s="57"/>
      <c r="L28" s="57"/>
      <c r="M28" s="54" t="s">
        <v>32</v>
      </c>
      <c r="N28" s="54"/>
      <c r="O28" s="58"/>
      <c r="P28" s="59">
        <f t="shared" si="8"/>
        <v>0</v>
      </c>
      <c r="Q28" s="59"/>
      <c r="R28" s="59">
        <f>F14/1000</f>
        <v>0</v>
      </c>
      <c r="S28" s="59"/>
      <c r="T28" s="51"/>
      <c r="U28" s="51"/>
      <c r="V28" s="51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15"/>
      <c r="AJ28" s="15"/>
      <c r="AK28" s="15"/>
      <c r="AL28" s="15"/>
      <c r="AM28" s="15"/>
    </row>
    <row r="29" spans="1:254" ht="23.4" x14ac:dyDescent="0.6">
      <c r="F29" s="16"/>
      <c r="G29" s="16"/>
      <c r="H29" s="15"/>
      <c r="I29" s="43" t="s">
        <v>33</v>
      </c>
      <c r="J29" s="46"/>
      <c r="K29" s="57"/>
      <c r="L29" s="57"/>
      <c r="M29" s="54" t="s">
        <v>33</v>
      </c>
      <c r="N29" s="54"/>
      <c r="O29" s="58"/>
      <c r="P29" s="59">
        <f t="shared" si="8"/>
        <v>0</v>
      </c>
      <c r="Q29" s="59"/>
      <c r="R29" s="59">
        <f>F15/1000</f>
        <v>0</v>
      </c>
      <c r="S29" s="59"/>
      <c r="T29" s="51"/>
      <c r="U29" s="51"/>
      <c r="V29" s="51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15"/>
      <c r="AJ29" s="15"/>
      <c r="AK29" s="15"/>
      <c r="AL29" s="15"/>
      <c r="AM29" s="15"/>
    </row>
    <row r="30" spans="1:254" ht="23.4" x14ac:dyDescent="0.6">
      <c r="F30" s="16"/>
      <c r="G30" s="16"/>
      <c r="H30" s="15"/>
      <c r="I30" s="43" t="s">
        <v>34</v>
      </c>
      <c r="J30" s="46"/>
      <c r="K30" s="57"/>
      <c r="L30" s="57"/>
      <c r="M30" s="54" t="s">
        <v>34</v>
      </c>
      <c r="N30" s="54"/>
      <c r="O30" s="58"/>
      <c r="P30" s="59">
        <f t="shared" si="8"/>
        <v>0</v>
      </c>
      <c r="Q30" s="59"/>
      <c r="R30" s="59">
        <f>F16/1000</f>
        <v>0</v>
      </c>
      <c r="S30" s="59"/>
      <c r="T30" s="51"/>
      <c r="U30" s="51"/>
      <c r="V30" s="51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15"/>
      <c r="AJ30" s="15"/>
      <c r="AK30" s="15"/>
      <c r="AL30" s="15"/>
      <c r="AM30" s="15"/>
    </row>
    <row r="31" spans="1:254" ht="23.4" x14ac:dyDescent="0.6">
      <c r="F31" s="16"/>
      <c r="G31" s="16"/>
      <c r="H31" s="15"/>
      <c r="I31" s="43" t="s">
        <v>35</v>
      </c>
      <c r="J31" s="46"/>
      <c r="K31" s="57"/>
      <c r="L31" s="57"/>
      <c r="M31" s="54" t="s">
        <v>35</v>
      </c>
      <c r="N31" s="54"/>
      <c r="O31" s="58"/>
      <c r="P31" s="59">
        <f t="shared" si="8"/>
        <v>0</v>
      </c>
      <c r="Q31" s="59"/>
      <c r="R31" s="59">
        <f>F17/1000</f>
        <v>0</v>
      </c>
      <c r="S31" s="59"/>
      <c r="T31" s="51"/>
      <c r="U31" s="51"/>
      <c r="V31" s="51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15"/>
      <c r="AJ31" s="15"/>
      <c r="AK31" s="15"/>
      <c r="AL31" s="15"/>
      <c r="AM31" s="15"/>
    </row>
    <row r="32" spans="1:254" x14ac:dyDescent="0.6">
      <c r="F32" s="16"/>
      <c r="G32" s="16"/>
      <c r="H32" s="15"/>
      <c r="I32" s="42"/>
      <c r="J32" s="42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15"/>
      <c r="AJ32" s="15"/>
      <c r="AK32" s="15"/>
      <c r="AL32" s="15"/>
      <c r="AM32" s="15"/>
    </row>
    <row r="33" spans="1:39" x14ac:dyDescent="0.6">
      <c r="F33" s="16"/>
      <c r="G33" s="16"/>
      <c r="H33" s="15"/>
      <c r="I33" s="42"/>
      <c r="J33" s="42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15"/>
      <c r="AJ33" s="15"/>
      <c r="AK33" s="15"/>
      <c r="AL33" s="15"/>
      <c r="AM33" s="15"/>
    </row>
    <row r="34" spans="1:39" x14ac:dyDescent="0.6">
      <c r="A34" s="17"/>
      <c r="B34" s="16"/>
      <c r="C34" s="16"/>
      <c r="D34" s="16"/>
      <c r="E34" s="15"/>
      <c r="F34" s="12"/>
      <c r="G34" s="16"/>
      <c r="H34" s="15"/>
      <c r="I34" s="42"/>
      <c r="J34" s="42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15"/>
      <c r="AJ34" s="15"/>
      <c r="AK34" s="15"/>
      <c r="AL34" s="15"/>
      <c r="AM34" s="15"/>
    </row>
    <row r="35" spans="1:39" x14ac:dyDescent="0.6">
      <c r="A35" s="17"/>
      <c r="B35" s="16"/>
      <c r="C35" s="16"/>
      <c r="D35" s="16"/>
      <c r="E35" s="15"/>
      <c r="F35" s="16"/>
      <c r="G35" s="16"/>
      <c r="H35" s="15"/>
      <c r="I35" s="42"/>
      <c r="J35" s="42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15"/>
      <c r="AJ35" s="15"/>
      <c r="AK35" s="15"/>
      <c r="AL35" s="15"/>
      <c r="AM35" s="15"/>
    </row>
    <row r="36" spans="1:39" x14ac:dyDescent="0.6">
      <c r="A36" s="17"/>
      <c r="B36" s="16"/>
      <c r="C36" s="16"/>
      <c r="D36" s="16"/>
      <c r="E36" s="15"/>
      <c r="F36" s="16"/>
      <c r="G36" s="16"/>
      <c r="H36" s="15"/>
      <c r="I36" s="42"/>
      <c r="J36" s="42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15"/>
      <c r="AJ36" s="15"/>
      <c r="AK36" s="15"/>
      <c r="AL36" s="15"/>
      <c r="AM36" s="15"/>
    </row>
    <row r="37" spans="1:39" x14ac:dyDescent="0.6">
      <c r="A37" s="17"/>
      <c r="B37" s="16"/>
      <c r="C37" s="16"/>
      <c r="D37" s="16"/>
      <c r="E37" s="15"/>
      <c r="F37" s="16"/>
      <c r="G37" s="16"/>
      <c r="H37" s="15"/>
      <c r="I37" s="42"/>
      <c r="J37" s="42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15"/>
      <c r="AJ37" s="15"/>
      <c r="AK37" s="15"/>
      <c r="AL37" s="15"/>
      <c r="AM37" s="15"/>
    </row>
    <row r="38" spans="1:39" x14ac:dyDescent="0.6">
      <c r="A38" s="15"/>
      <c r="B38" s="16"/>
      <c r="C38" s="16"/>
      <c r="D38" s="16"/>
      <c r="E38" s="15"/>
      <c r="F38" s="16"/>
      <c r="G38" s="16"/>
      <c r="H38" s="15"/>
      <c r="I38" s="42"/>
      <c r="J38" s="42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15"/>
      <c r="AJ38" s="15"/>
      <c r="AK38" s="15"/>
      <c r="AL38" s="15"/>
      <c r="AM38" s="15"/>
    </row>
    <row r="39" spans="1:39" x14ac:dyDescent="0.6">
      <c r="H39" s="15"/>
      <c r="I39" s="42"/>
      <c r="J39" s="42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15"/>
      <c r="AJ39" s="15"/>
      <c r="AK39" s="15"/>
      <c r="AL39" s="15"/>
      <c r="AM39" s="15"/>
    </row>
    <row r="40" spans="1:39" x14ac:dyDescent="0.6">
      <c r="H40" s="15"/>
      <c r="I40" s="42"/>
      <c r="J40" s="42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15"/>
      <c r="AJ40" s="15"/>
      <c r="AK40" s="15"/>
      <c r="AL40" s="15"/>
      <c r="AM40" s="15"/>
    </row>
    <row r="41" spans="1:39" x14ac:dyDescent="0.6">
      <c r="H41" s="15"/>
      <c r="I41" s="42"/>
      <c r="J41" s="42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15"/>
      <c r="AJ41" s="15"/>
      <c r="AK41" s="15"/>
      <c r="AL41" s="15"/>
      <c r="AM41" s="15"/>
    </row>
    <row r="42" spans="1:39" x14ac:dyDescent="0.6">
      <c r="D42" s="22"/>
      <c r="E42" s="22"/>
      <c r="F42" s="22"/>
      <c r="H42" s="15"/>
      <c r="I42" s="42"/>
      <c r="J42" s="42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15"/>
      <c r="AJ42" s="15"/>
      <c r="AK42" s="15"/>
      <c r="AL42" s="15"/>
      <c r="AM42" s="15"/>
    </row>
    <row r="43" spans="1:39" ht="5.25" customHeight="1" x14ac:dyDescent="0.6">
      <c r="E43" s="21"/>
      <c r="H43" s="15"/>
      <c r="I43" s="42"/>
      <c r="J43" s="42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15"/>
      <c r="AJ43" s="15"/>
      <c r="AK43" s="15"/>
      <c r="AL43" s="15"/>
      <c r="AM43" s="15"/>
    </row>
    <row r="44" spans="1:39" x14ac:dyDescent="0.6">
      <c r="A44" s="20"/>
      <c r="B44" s="19"/>
      <c r="C44" s="19"/>
      <c r="D44" s="19"/>
      <c r="E44" s="19"/>
      <c r="F44" s="19"/>
      <c r="G44" s="18"/>
      <c r="H44" s="15"/>
      <c r="I44" s="42"/>
      <c r="J44" s="42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15"/>
      <c r="AJ44" s="15"/>
      <c r="AK44" s="15"/>
      <c r="AL44" s="15"/>
      <c r="AM44" s="15"/>
    </row>
    <row r="45" spans="1:39" x14ac:dyDescent="0.6">
      <c r="A45" s="20"/>
      <c r="B45" s="19"/>
      <c r="C45" s="19"/>
      <c r="D45" s="19"/>
      <c r="E45" s="19"/>
      <c r="F45" s="19"/>
      <c r="G45" s="18"/>
      <c r="H45" s="15"/>
      <c r="I45" s="42"/>
      <c r="J45" s="42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15"/>
      <c r="AJ45" s="15"/>
      <c r="AK45" s="15"/>
      <c r="AL45" s="15"/>
      <c r="AM45" s="15"/>
    </row>
    <row r="46" spans="1:39" x14ac:dyDescent="0.6">
      <c r="A46" s="17"/>
      <c r="B46" s="16"/>
      <c r="C46" s="16"/>
      <c r="D46" s="16"/>
      <c r="E46" s="15"/>
      <c r="F46" s="16"/>
      <c r="G46" s="16"/>
      <c r="H46" s="15"/>
      <c r="I46" s="42"/>
      <c r="J46" s="42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15"/>
      <c r="AJ46" s="15"/>
      <c r="AK46" s="15"/>
      <c r="AL46" s="15"/>
      <c r="AM46" s="15"/>
    </row>
    <row r="47" spans="1:39" x14ac:dyDescent="0.6">
      <c r="A47" s="17"/>
      <c r="B47" s="16"/>
      <c r="C47" s="16"/>
      <c r="D47" s="16"/>
      <c r="E47" s="15"/>
      <c r="F47" s="16"/>
      <c r="G47" s="16"/>
      <c r="H47" s="15"/>
      <c r="I47" s="42"/>
      <c r="J47" s="42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15"/>
      <c r="AJ47" s="15"/>
      <c r="AK47" s="15"/>
      <c r="AL47" s="15"/>
      <c r="AM47" s="15"/>
    </row>
    <row r="48" spans="1:39" x14ac:dyDescent="0.6">
      <c r="A48" s="17"/>
      <c r="B48" s="16"/>
      <c r="C48" s="16"/>
      <c r="D48" s="16"/>
      <c r="E48" s="15"/>
      <c r="F48" s="16"/>
      <c r="G48" s="16"/>
      <c r="H48" s="15"/>
      <c r="I48" s="42"/>
      <c r="J48" s="42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15"/>
      <c r="AJ48" s="15"/>
      <c r="AK48" s="15"/>
      <c r="AL48" s="15"/>
      <c r="AM48" s="15"/>
    </row>
    <row r="49" spans="1:39" x14ac:dyDescent="0.6">
      <c r="A49" s="17"/>
      <c r="B49" s="16"/>
      <c r="C49" s="16"/>
      <c r="D49" s="16"/>
      <c r="E49" s="15"/>
      <c r="F49" s="16"/>
      <c r="G49" s="16"/>
      <c r="H49" s="15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15"/>
      <c r="AJ49" s="15"/>
      <c r="AK49" s="15"/>
      <c r="AL49" s="15"/>
      <c r="AM49" s="15"/>
    </row>
    <row r="50" spans="1:39" x14ac:dyDescent="0.6">
      <c r="A50" s="17"/>
      <c r="B50" s="16"/>
      <c r="C50" s="16"/>
      <c r="D50" s="16"/>
      <c r="E50" s="15"/>
      <c r="F50" s="16"/>
      <c r="G50" s="16"/>
      <c r="H50" s="15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15"/>
      <c r="AJ50" s="15"/>
      <c r="AK50" s="15"/>
      <c r="AL50" s="15"/>
      <c r="AM50" s="15"/>
    </row>
    <row r="51" spans="1:39" x14ac:dyDescent="0.6">
      <c r="A51" s="17"/>
      <c r="B51" s="16"/>
      <c r="C51" s="16"/>
      <c r="D51" s="16"/>
      <c r="E51" s="15"/>
      <c r="F51" s="16"/>
      <c r="G51" s="16"/>
      <c r="H51" s="15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15"/>
      <c r="AJ51" s="15"/>
      <c r="AK51" s="15"/>
      <c r="AL51" s="15"/>
      <c r="AM51" s="15"/>
    </row>
    <row r="52" spans="1:39" x14ac:dyDescent="0.6">
      <c r="A52" s="17"/>
      <c r="B52" s="16"/>
      <c r="C52" s="16"/>
      <c r="D52" s="16"/>
      <c r="E52" s="15"/>
      <c r="F52" s="16"/>
      <c r="G52" s="16"/>
      <c r="H52" s="15"/>
    </row>
    <row r="53" spans="1:39" x14ac:dyDescent="0.6">
      <c r="A53" s="17"/>
      <c r="B53" s="16"/>
      <c r="C53" s="16"/>
      <c r="D53" s="16"/>
      <c r="E53" s="15"/>
      <c r="F53" s="16"/>
      <c r="G53" s="16"/>
      <c r="H53" s="15"/>
    </row>
    <row r="54" spans="1:39" x14ac:dyDescent="0.6">
      <c r="A54" s="17"/>
      <c r="B54" s="16"/>
      <c r="C54" s="16"/>
      <c r="D54" s="16"/>
      <c r="E54" s="15"/>
      <c r="F54" s="16"/>
      <c r="G54" s="16"/>
      <c r="H54" s="15"/>
    </row>
    <row r="55" spans="1:39" x14ac:dyDescent="0.6">
      <c r="A55" s="17"/>
      <c r="B55" s="16"/>
      <c r="C55" s="16"/>
      <c r="D55" s="16"/>
      <c r="E55" s="15"/>
      <c r="F55" s="16"/>
      <c r="G55" s="16"/>
      <c r="H55" s="15"/>
    </row>
    <row r="56" spans="1:39" x14ac:dyDescent="0.6">
      <c r="A56" s="17"/>
      <c r="B56" s="16"/>
      <c r="C56" s="16"/>
      <c r="D56" s="16"/>
      <c r="E56" s="15"/>
      <c r="F56" s="16"/>
      <c r="G56" s="16"/>
      <c r="H56" s="15"/>
    </row>
    <row r="57" spans="1:39" x14ac:dyDescent="0.6">
      <c r="A57" s="17"/>
      <c r="B57" s="16"/>
      <c r="C57" s="16"/>
      <c r="D57" s="16"/>
      <c r="E57" s="15"/>
      <c r="F57" s="16"/>
      <c r="G57" s="16"/>
      <c r="H57" s="15"/>
    </row>
  </sheetData>
  <mergeCells count="5">
    <mergeCell ref="A1:H1"/>
    <mergeCell ref="G2:H2"/>
    <mergeCell ref="A3:A4"/>
    <mergeCell ref="C3:E3"/>
    <mergeCell ref="F3:H3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21" x14ac:dyDescent="0.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ปีงบประมาณ2562</vt:lpstr>
      <vt:lpstr>data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วลัยวัลย์ ปินญามูล</dc:creator>
  <cp:lastModifiedBy>วลัยวัลย์ ปินญามูล</cp:lastModifiedBy>
  <dcterms:created xsi:type="dcterms:W3CDTF">2013-07-05T04:21:41Z</dcterms:created>
  <dcterms:modified xsi:type="dcterms:W3CDTF">2020-05-12T03:22:04Z</dcterms:modified>
</cp:coreProperties>
</file>