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58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<sst xmlns="http://schemas.openxmlformats.org/spreadsheetml/2006/main" count="99" uniqueCount="41">
  <si>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</si>
  <si>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</si>
  <si>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</si>
  <si>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</si>
  <si>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</si>
  <si>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</si>
  <si>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</si>
  <si>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</si>
  <si>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</si>
  <si>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</si>
  <si>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</si>
  <si>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</si>
  <si>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</si>
  <si>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</si>
  <si>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</si>
  <si>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</si>
  <si>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</si>
  <si>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</si>
  <si>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</si>
  <si>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</si>
  <si>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</si>
  <si>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</si>
  <si>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</si>
  <si>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</si>
  <si>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</si>
  <si>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</si>
  <si>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</si>
  <si>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</si>
  <si>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</si>
  <si>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</si>
  <si>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</si>
  <si>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</si>
  <si>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</si>
  <si>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</si>
  <si>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</si>
  <si>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</si>
  <si>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</si>
  <si>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</si>
  <si>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</si>
  <si>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</si>
  <si>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2558(ผลจัดเก็บรายเดือน)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</si>
</sst>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2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3" fillId="33" borderId="10" xfId="34" applyFont="1" applyFill="1" applyBorder="1" applyAlignment="1">
      <alignment horizontal="center" vertical="center" wrapText="1" shrinkToFit="1"/>
      <protection/>
    </xf>
    <xf numFmtId="0" fontId="63" fillId="33" borderId="10" xfId="34" applyFont="1" applyFill="1" applyBorder="1" applyAlignment="1">
      <alignment horizontal="center" vertical="center"/>
      <protection/>
    </xf>
    <xf numFmtId="0" fontId="63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4" fillId="34" borderId="0" xfId="34" applyNumberFormat="1" applyFont="1" applyFill="1">
      <alignment/>
      <protection/>
    </xf>
    <xf numFmtId="4" fontId="65" fillId="34" borderId="0" xfId="34" applyNumberFormat="1" applyFont="1" applyFill="1">
      <alignment/>
      <protection/>
    </xf>
    <xf numFmtId="4" fontId="65" fillId="34" borderId="0" xfId="34" applyNumberFormat="1" applyFont="1" applyFill="1" applyAlignment="1">
      <alignment horizontal="center"/>
      <protection/>
    </xf>
    <xf numFmtId="0" fontId="65" fillId="34" borderId="0" xfId="34" applyFont="1" applyFill="1">
      <alignment/>
      <protection/>
    </xf>
    <xf numFmtId="188" fontId="65" fillId="34" borderId="0" xfId="34" applyNumberFormat="1" applyFont="1" applyFill="1">
      <alignment/>
      <protection/>
    </xf>
    <xf numFmtId="0" fontId="66" fillId="34" borderId="0" xfId="34" applyFont="1" applyFill="1" applyAlignment="1">
      <alignment horizontal="left"/>
      <protection/>
    </xf>
    <xf numFmtId="4" fontId="67" fillId="34" borderId="0" xfId="34" applyNumberFormat="1" applyFont="1" applyFill="1">
      <alignment/>
      <protection/>
    </xf>
    <xf numFmtId="0" fontId="67" fillId="34" borderId="0" xfId="34" applyFont="1" applyFill="1">
      <alignment/>
      <protection/>
    </xf>
    <xf numFmtId="190" fontId="67" fillId="34" borderId="0" xfId="39" applyNumberFormat="1" applyFont="1" applyFill="1" applyAlignment="1">
      <alignment/>
    </xf>
    <xf numFmtId="4" fontId="68" fillId="34" borderId="0" xfId="34" applyNumberFormat="1" applyFont="1" applyFill="1">
      <alignment/>
      <protection/>
    </xf>
    <xf numFmtId="190" fontId="69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4" fontId="70" fillId="34" borderId="0" xfId="34" applyNumberFormat="1" applyFont="1" applyFill="1">
      <alignment/>
      <protection/>
    </xf>
    <xf numFmtId="4" fontId="70" fillId="34" borderId="0" xfId="34" applyNumberFormat="1" applyFont="1" applyFill="1" applyAlignment="1">
      <alignment horizontal="center"/>
      <protection/>
    </xf>
    <xf numFmtId="0" fontId="70" fillId="34" borderId="0" xfId="34" applyFont="1" applyFill="1">
      <alignment/>
      <protection/>
    </xf>
    <xf numFmtId="188" fontId="70" fillId="34" borderId="0" xfId="34" applyNumberFormat="1" applyFont="1" applyFill="1">
      <alignment/>
      <protection/>
    </xf>
    <xf numFmtId="43" fontId="70" fillId="34" borderId="0" xfId="34" applyNumberFormat="1" applyFont="1" applyFill="1">
      <alignment/>
      <protection/>
    </xf>
    <xf numFmtId="189" fontId="70" fillId="34" borderId="0" xfId="34" applyNumberFormat="1" applyFont="1" applyFill="1">
      <alignment/>
      <protection/>
    </xf>
    <xf numFmtId="0" fontId="71" fillId="34" borderId="0" xfId="34" applyFont="1" applyFill="1" applyAlignment="1">
      <alignment horizontal="left"/>
      <protection/>
    </xf>
    <xf numFmtId="0" fontId="68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3" fillId="33" borderId="13" xfId="34" applyFont="1" applyFill="1" applyBorder="1" applyAlignment="1">
      <alignment horizontal="center" vertical="center"/>
      <protection/>
    </xf>
    <xf numFmtId="0" fontId="63" fillId="33" borderId="14" xfId="34" applyFont="1" applyFill="1" applyBorder="1" applyAlignment="1">
      <alignment horizontal="center" vertical="center"/>
      <protection/>
    </xf>
    <xf numFmtId="0" fontId="63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111.8380629134389</c:v>
                </c:pt>
                <c:pt idx="1">
                  <c:v>231.03895665948318</c:v>
                </c:pt>
                <c:pt idx="2">
                  <c:v>349.53897378398</c:v>
                </c:pt>
                <c:pt idx="3">
                  <c:v>475.84076127558865</c:v>
                </c:pt>
                <c:pt idx="4">
                  <c:v>587.0571962483136</c:v>
                </c:pt>
                <c:pt idx="5">
                  <c:v>710.4463377402457</c:v>
                </c:pt>
                <c:pt idx="6">
                  <c:v>828.2543050766664</c:v>
                </c:pt>
                <c:pt idx="7">
                  <c:v>1022.0480220853738</c:v>
                </c:pt>
                <c:pt idx="8">
                  <c:v>1251.1739910296753</c:v>
                </c:pt>
                <c:pt idx="9">
                  <c:v>1361.5283825128047</c:v>
                </c:pt>
                <c:pt idx="10">
                  <c:v>1541.7784890239272</c:v>
                </c:pt>
                <c:pt idx="11">
                  <c:v>1729.444868889093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111.8380629134389</c:v>
                </c:pt>
                <c:pt idx="1">
                  <c:v>119.20089374604429</c:v>
                </c:pt>
                <c:pt idx="2">
                  <c:v>118.50001712449681</c:v>
                </c:pt>
                <c:pt idx="3">
                  <c:v>126.30178749160864</c:v>
                </c:pt>
                <c:pt idx="4">
                  <c:v>111.21643497272503</c:v>
                </c:pt>
                <c:pt idx="5">
                  <c:v>123.38914149193201</c:v>
                </c:pt>
                <c:pt idx="6">
                  <c:v>117.80796733642073</c:v>
                </c:pt>
                <c:pt idx="7">
                  <c:v>193.79371700870738</c:v>
                </c:pt>
                <c:pt idx="8">
                  <c:v>229.1259689443016</c:v>
                </c:pt>
                <c:pt idx="9">
                  <c:v>110.35439148312938</c:v>
                </c:pt>
                <c:pt idx="10">
                  <c:v>180.25010651112268</c:v>
                </c:pt>
                <c:pt idx="11">
                  <c:v>187.66637986516565</c:v>
                </c:pt>
              </c:numCache>
            </c:numRef>
          </c:val>
          <c:shape val="cylinder"/>
        </c:ser>
        <c:overlap val="100"/>
        <c:shape val="cylinder"/>
        <c:axId val="57316416"/>
        <c:axId val="46085697"/>
      </c:bar3D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5697"/>
        <c:crosses val="autoZero"/>
        <c:auto val="1"/>
        <c:lblOffset val="100"/>
        <c:tickLblSkip val="1"/>
        <c:noMultiLvlLbl val="0"/>
      </c:catAx>
      <c:valAx>
        <c:axId val="46085697"/>
        <c:scaling>
          <c:orientation val="minMax"/>
        </c:scaling>
        <c:axPos val="l"/>
        <c:delete val="1"/>
        <c:majorTickMark val="out"/>
        <c:minorTickMark val="none"/>
        <c:tickLblPos val="nextTo"/>
        <c:crossAx val="57316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2.454741786724104</c:v>
                </c:pt>
                <c:pt idx="1">
                  <c:v>-0.7591058225872372</c:v>
                </c:pt>
                <c:pt idx="2">
                  <c:v>-2.667073084102101</c:v>
                </c:pt>
                <c:pt idx="3">
                  <c:v>-3.275489151257739</c:v>
                </c:pt>
                <c:pt idx="4">
                  <c:v>-5.720825360810955</c:v>
                </c:pt>
                <c:pt idx="5">
                  <c:v>-5.394337894510603</c:v>
                </c:pt>
                <c:pt idx="6">
                  <c:v>-5.412371351319414</c:v>
                </c:pt>
                <c:pt idx="7">
                  <c:v>-10.079763954459011</c:v>
                </c:pt>
                <c:pt idx="8">
                  <c:v>-9.94262348487883</c:v>
                </c:pt>
                <c:pt idx="9">
                  <c:v>-10.032245017689023</c:v>
                </c:pt>
                <c:pt idx="10">
                  <c:v>-11.834910451832394</c:v>
                </c:pt>
                <c:pt idx="11">
                  <c:v>-11.996495578613224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-0.44114118284095427</c:v>
                </c:pt>
                <c:pt idx="1">
                  <c:v>0.234101097470571</c:v>
                </c:pt>
                <c:pt idx="2">
                  <c:v>-2.050144576149761</c:v>
                </c:pt>
                <c:pt idx="3">
                  <c:v>-0.34580129554071704</c:v>
                </c:pt>
                <c:pt idx="4">
                  <c:v>-1.0627419347280553</c:v>
                </c:pt>
                <c:pt idx="5">
                  <c:v>0.6481541985959717</c:v>
                </c:pt>
                <c:pt idx="6">
                  <c:v>1.379828382780736</c:v>
                </c:pt>
                <c:pt idx="7">
                  <c:v>-4.435448489117246</c:v>
                </c:pt>
                <c:pt idx="8">
                  <c:v>0.10679162260044656</c:v>
                </c:pt>
                <c:pt idx="9">
                  <c:v>0.12067016437625211</c:v>
                </c:pt>
                <c:pt idx="10">
                  <c:v>0.4061481741258748</c:v>
                </c:pt>
                <c:pt idx="11">
                  <c:v>-0.03104690031057981</c:v>
                </c:pt>
              </c:numCache>
            </c:numRef>
          </c:val>
          <c:shape val="box"/>
        </c:ser>
        <c:shape val="box"/>
        <c:axId val="12118090"/>
        <c:axId val="41953947"/>
      </c:bar3D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 val="autoZero"/>
        <c:auto val="1"/>
        <c:lblOffset val="100"/>
        <c:tickLblSkip val="1"/>
        <c:noMultiLvlLbl val="0"/>
      </c:catAx>
      <c:valAx>
        <c:axId val="41953947"/>
        <c:scaling>
          <c:orientation val="minMax"/>
        </c:scaling>
        <c:axPos val="l"/>
        <c:delete val="1"/>
        <c:majorTickMark val="out"/>
        <c:minorTickMark val="none"/>
        <c:tickLblPos val="nextTo"/>
        <c:crossAx val="1211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"/>
          <c:w val="0.348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42041204"/>
        <c:axId val="42826517"/>
      </c:bar3D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6517"/>
        <c:crosses val="autoZero"/>
        <c:auto val="1"/>
        <c:lblOffset val="100"/>
        <c:tickLblSkip val="1"/>
        <c:noMultiLvlLbl val="0"/>
      </c:catAx>
      <c:valAx>
        <c:axId val="42826517"/>
        <c:scaling>
          <c:orientation val="minMax"/>
        </c:scaling>
        <c:axPos val="l"/>
        <c:delete val="1"/>
        <c:majorTickMark val="out"/>
        <c:minorTickMark val="none"/>
        <c:tickLblPos val="nextTo"/>
        <c:crossAx val="4204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49894334"/>
        <c:axId val="46395823"/>
      </c:bar3D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delete val="1"/>
        <c:majorTickMark val="out"/>
        <c:minorTickMark val="none"/>
        <c:tickLblPos val="nextTo"/>
        <c:crossAx val="4989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I36" sqref="I36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1729444.8688890932</v>
      </c>
      <c r="C5" s="1">
        <f>SUM(C6:C17)</f>
        <v>1965200</v>
      </c>
      <c r="D5" s="2">
        <f>B5-C5</f>
        <v>-235755.13111090683</v>
      </c>
      <c r="E5" s="3">
        <f>D5*100/C5</f>
        <v>-11.996495578613212</v>
      </c>
      <c r="F5" s="1">
        <f>SUM(F6:F17)</f>
        <v>1729981.9746681594</v>
      </c>
      <c r="G5" s="2">
        <f>B5-F5</f>
        <v>-537.1057790662162</v>
      </c>
      <c r="H5" s="4">
        <f aca="true" t="shared" si="0" ref="H5:H17">G5*100/F5</f>
        <v>-0.031046900310579387</v>
      </c>
    </row>
    <row r="6" spans="1:8" ht="21.75">
      <c r="A6" s="28" t="s">
        <v>10</v>
      </c>
      <c r="B6" s="5">
        <v>111838.0629134389</v>
      </c>
      <c r="C6" s="5">
        <v>109158.50351392</v>
      </c>
      <c r="D6" s="6">
        <f>B6-C6</f>
        <v>2679.5593995188974</v>
      </c>
      <c r="E6" s="7">
        <f>D6*100/C6</f>
        <v>2.4547417867241075</v>
      </c>
      <c r="F6" s="5">
        <v>112333.61274141436</v>
      </c>
      <c r="G6" s="6">
        <f>B6-F6</f>
        <v>-495.5498279754538</v>
      </c>
      <c r="H6" s="7">
        <f t="shared" si="0"/>
        <v>-0.4411411828409557</v>
      </c>
    </row>
    <row r="7" spans="1:8" ht="21.75">
      <c r="A7" s="27" t="s">
        <v>11</v>
      </c>
      <c r="B7" s="8">
        <v>119200.89374604428</v>
      </c>
      <c r="C7" s="8">
        <v>123647.69858100999</v>
      </c>
      <c r="D7" s="9">
        <f aca="true" t="shared" si="1" ref="D7:D17">B7-C7</f>
        <v>-4446.804834965704</v>
      </c>
      <c r="E7" s="10">
        <f aca="true" t="shared" si="2" ref="E7:E17">D7*100/C7</f>
        <v>-3.596350668874197</v>
      </c>
      <c r="F7" s="8">
        <v>118165.74239802481</v>
      </c>
      <c r="G7" s="9">
        <f aca="true" t="shared" si="3" ref="G7:G17">B7-F7</f>
        <v>1035.1513480194699</v>
      </c>
      <c r="H7" s="11">
        <f t="shared" si="0"/>
        <v>0.8760164553722406</v>
      </c>
    </row>
    <row r="8" spans="1:8" ht="21.75">
      <c r="A8" s="28" t="s">
        <v>12</v>
      </c>
      <c r="B8" s="5">
        <v>118500.01712449681</v>
      </c>
      <c r="C8" s="5">
        <v>126310.68143000998</v>
      </c>
      <c r="D8" s="6">
        <f t="shared" si="1"/>
        <v>-7810.664305513172</v>
      </c>
      <c r="E8" s="7">
        <f t="shared" si="2"/>
        <v>-6.183692635559994</v>
      </c>
      <c r="F8" s="5">
        <v>126355.662432</v>
      </c>
      <c r="G8" s="6">
        <f t="shared" si="3"/>
        <v>-7855.6453075031895</v>
      </c>
      <c r="H8" s="7">
        <f t="shared" si="0"/>
        <v>-6.217090042744076</v>
      </c>
    </row>
    <row r="9" spans="1:8" ht="21.75">
      <c r="A9" s="27" t="s">
        <v>13</v>
      </c>
      <c r="B9" s="8">
        <v>126301.78749160863</v>
      </c>
      <c r="C9" s="8">
        <v>132837.80003992002</v>
      </c>
      <c r="D9" s="9">
        <f t="shared" si="1"/>
        <v>-6536.012548311395</v>
      </c>
      <c r="E9" s="10">
        <f t="shared" si="2"/>
        <v>-4.920295688687415</v>
      </c>
      <c r="F9" s="8">
        <v>120636.917</v>
      </c>
      <c r="G9" s="9">
        <f t="shared" si="3"/>
        <v>5664.870491608628</v>
      </c>
      <c r="H9" s="11">
        <f t="shared" si="0"/>
        <v>4.695801776506464</v>
      </c>
    </row>
    <row r="10" spans="1:8" ht="21.75">
      <c r="A10" s="28" t="s">
        <v>14</v>
      </c>
      <c r="B10" s="5">
        <v>111216.43497272502</v>
      </c>
      <c r="C10" s="5">
        <v>130724.92568608</v>
      </c>
      <c r="D10" s="6">
        <f t="shared" si="1"/>
        <v>-19508.49071335497</v>
      </c>
      <c r="E10" s="7">
        <f t="shared" si="2"/>
        <v>-14.923313676385051</v>
      </c>
      <c r="F10" s="5">
        <v>115871.1803240778</v>
      </c>
      <c r="G10" s="6">
        <f t="shared" si="3"/>
        <v>-4654.745351352773</v>
      </c>
      <c r="H10" s="7">
        <f t="shared" si="0"/>
        <v>-4.01717263803994</v>
      </c>
    </row>
    <row r="11" spans="1:8" ht="21.75">
      <c r="A11" s="27" t="s">
        <v>15</v>
      </c>
      <c r="B11" s="8">
        <v>123389.14149193201</v>
      </c>
      <c r="C11" s="8">
        <v>128275.80074139999</v>
      </c>
      <c r="D11" s="9">
        <f t="shared" si="1"/>
        <v>-4886.659249467979</v>
      </c>
      <c r="E11" s="10">
        <f t="shared" si="2"/>
        <v>-3.8094942469463366</v>
      </c>
      <c r="F11" s="8">
        <v>112508.089</v>
      </c>
      <c r="G11" s="9">
        <f t="shared" si="3"/>
        <v>10881.052491932001</v>
      </c>
      <c r="H11" s="11">
        <f t="shared" si="0"/>
        <v>9.671351267847061</v>
      </c>
    </row>
    <row r="12" spans="1:8" ht="21.75">
      <c r="A12" s="28" t="s">
        <v>16</v>
      </c>
      <c r="B12" s="5">
        <v>117807.96733642073</v>
      </c>
      <c r="C12" s="5">
        <v>124692.19520663001</v>
      </c>
      <c r="D12" s="6">
        <f t="shared" si="1"/>
        <v>-6884.227870209288</v>
      </c>
      <c r="E12" s="7">
        <f t="shared" si="2"/>
        <v>-5.52097736253764</v>
      </c>
      <c r="F12" s="5">
        <v>111110.1604341</v>
      </c>
      <c r="G12" s="6">
        <f t="shared" si="3"/>
        <v>6697.806902320721</v>
      </c>
      <c r="H12" s="7">
        <f t="shared" si="0"/>
        <v>6.028077788883424</v>
      </c>
    </row>
    <row r="13" spans="1:8" ht="21.75">
      <c r="A13" s="27" t="s">
        <v>17</v>
      </c>
      <c r="B13" s="8">
        <v>193793.71700870738</v>
      </c>
      <c r="C13" s="8">
        <v>260968.65275629997</v>
      </c>
      <c r="D13" s="9">
        <f t="shared" si="1"/>
        <v>-67174.9357475926</v>
      </c>
      <c r="E13" s="10">
        <f t="shared" si="2"/>
        <v>-25.740614835576626</v>
      </c>
      <c r="F13" s="8">
        <v>252503.0898186184</v>
      </c>
      <c r="G13" s="9">
        <f t="shared" si="3"/>
        <v>-58709.37280991103</v>
      </c>
      <c r="H13" s="11">
        <f t="shared" si="0"/>
        <v>-23.25095223669698</v>
      </c>
    </row>
    <row r="14" spans="1:240" ht="21.75">
      <c r="A14" s="28" t="s">
        <v>18</v>
      </c>
      <c r="B14" s="5">
        <v>229125.9689443016</v>
      </c>
      <c r="C14" s="5">
        <v>252691.35841704998</v>
      </c>
      <c r="D14" s="6">
        <f t="shared" si="1"/>
        <v>-23565.389472748386</v>
      </c>
      <c r="E14" s="7">
        <f t="shared" si="2"/>
        <v>-9.325759939069743</v>
      </c>
      <c r="F14" s="5">
        <v>180354.81324789</v>
      </c>
      <c r="G14" s="6">
        <f t="shared" si="3"/>
        <v>48771.15569641159</v>
      </c>
      <c r="H14" s="7">
        <f t="shared" si="0"/>
        <v>27.041782150486725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110354.39148312938</v>
      </c>
      <c r="C15" s="8">
        <v>124043.89804582001</v>
      </c>
      <c r="D15" s="9">
        <f t="shared" si="1"/>
        <v>-13689.506562690629</v>
      </c>
      <c r="E15" s="10">
        <f t="shared" si="2"/>
        <v>-11.036017714981774</v>
      </c>
      <c r="F15" s="8">
        <v>110048.13675076331</v>
      </c>
      <c r="G15" s="9">
        <f t="shared" si="3"/>
        <v>306.2547323660692</v>
      </c>
      <c r="H15" s="11">
        <f t="shared" si="0"/>
        <v>0.278291610751824</v>
      </c>
      <c r="I15" s="36"/>
    </row>
    <row r="16" spans="1:9" ht="21.75">
      <c r="A16" s="28" t="s">
        <v>20</v>
      </c>
      <c r="B16" s="5">
        <v>180250.1065111227</v>
      </c>
      <c r="C16" s="5">
        <v>235388.82818833002</v>
      </c>
      <c r="D16" s="6">
        <f t="shared" si="1"/>
        <v>-55138.72167720733</v>
      </c>
      <c r="E16" s="7">
        <f t="shared" si="2"/>
        <v>-23.42452787652773</v>
      </c>
      <c r="F16" s="5">
        <v>175654.5094321</v>
      </c>
      <c r="G16" s="6">
        <f t="shared" si="3"/>
        <v>4595.5970790227</v>
      </c>
      <c r="H16" s="7">
        <f t="shared" si="0"/>
        <v>2.6162704811168815</v>
      </c>
      <c r="I16" s="36"/>
    </row>
    <row r="17" spans="1:9" ht="21.75">
      <c r="A17" s="27" t="s">
        <v>21</v>
      </c>
      <c r="B17" s="8">
        <v>187666.37986516565</v>
      </c>
      <c r="C17" s="8">
        <v>216459.65739353004</v>
      </c>
      <c r="D17" s="9">
        <f t="shared" si="1"/>
        <v>-28793.277528364386</v>
      </c>
      <c r="E17" s="10">
        <f t="shared" si="2"/>
        <v>-13.301914026417109</v>
      </c>
      <c r="F17" s="8">
        <v>194440.06108917054</v>
      </c>
      <c r="G17" s="9">
        <f t="shared" si="3"/>
        <v>-6773.681224004889</v>
      </c>
      <c r="H17" s="11">
        <f t="shared" si="0"/>
        <v>-3.483686019260438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G5" sqref="G5:H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1729444.8688890932</v>
      </c>
      <c r="C5" s="1">
        <f>SUM(C6:C17)</f>
        <v>1965200</v>
      </c>
      <c r="D5" s="2">
        <f>SUM(D6:D17)</f>
        <v>-235755.13111090692</v>
      </c>
      <c r="E5" s="3">
        <f aca="true" t="shared" si="0" ref="E5:E17">D5*100/C5</f>
        <v>-11.996495578613217</v>
      </c>
      <c r="F5" s="1">
        <f>SUM(F6:F17)</f>
        <v>1729981.9746681594</v>
      </c>
      <c r="G5" s="2">
        <f>B5-F5</f>
        <v>-537.1057790662162</v>
      </c>
      <c r="H5" s="4">
        <f aca="true" t="shared" si="1" ref="H5:H17">G5*100/F5</f>
        <v>-0.031046900310579387</v>
      </c>
      <c r="K5" s="50"/>
    </row>
    <row r="6" spans="1:11" ht="21.75">
      <c r="A6" s="28" t="s">
        <v>10</v>
      </c>
      <c r="B6" s="5">
        <v>111838.0629134389</v>
      </c>
      <c r="C6" s="5">
        <v>109158.50351392</v>
      </c>
      <c r="D6" s="6">
        <f aca="true" t="shared" si="2" ref="D6:D17">B6-C6</f>
        <v>2679.5593995188974</v>
      </c>
      <c r="E6" s="7">
        <f t="shared" si="0"/>
        <v>2.4547417867241075</v>
      </c>
      <c r="F6" s="5">
        <v>112333.61274141436</v>
      </c>
      <c r="G6" s="6">
        <f>B6-F6</f>
        <v>-495.5498279754538</v>
      </c>
      <c r="H6" s="7">
        <f t="shared" si="1"/>
        <v>-0.4411411828409557</v>
      </c>
      <c r="K6" s="50"/>
    </row>
    <row r="7" spans="1:11" ht="21.75">
      <c r="A7" s="27" t="s">
        <v>11</v>
      </c>
      <c r="B7" s="8">
        <v>119200.89374604428</v>
      </c>
      <c r="C7" s="8">
        <v>123647.69858100999</v>
      </c>
      <c r="D7" s="9">
        <f t="shared" si="2"/>
        <v>-4446.804834965704</v>
      </c>
      <c r="E7" s="10">
        <f t="shared" si="0"/>
        <v>-3.596350668874197</v>
      </c>
      <c r="F7" s="8">
        <v>118165.74239802481</v>
      </c>
      <c r="G7" s="9">
        <f aca="true" t="shared" si="3" ref="G7:G17">B7-F7</f>
        <v>1035.1513480194699</v>
      </c>
      <c r="H7" s="11">
        <f t="shared" si="1"/>
        <v>0.8760164553722406</v>
      </c>
      <c r="K7" s="50"/>
    </row>
    <row r="8" spans="1:11" ht="21.75">
      <c r="A8" s="28" t="s">
        <v>12</v>
      </c>
      <c r="B8" s="5">
        <v>118500.01712449681</v>
      </c>
      <c r="C8" s="5">
        <v>126310.68143000998</v>
      </c>
      <c r="D8" s="6">
        <f t="shared" si="2"/>
        <v>-7810.664305513172</v>
      </c>
      <c r="E8" s="7">
        <f t="shared" si="0"/>
        <v>-6.183692635559994</v>
      </c>
      <c r="F8" s="5">
        <v>126355.662432</v>
      </c>
      <c r="G8" s="6">
        <f t="shared" si="3"/>
        <v>-7855.6453075031895</v>
      </c>
      <c r="H8" s="7">
        <f t="shared" si="1"/>
        <v>-6.217090042744076</v>
      </c>
      <c r="K8" s="50"/>
    </row>
    <row r="9" spans="1:11" ht="21.75">
      <c r="A9" s="27" t="s">
        <v>13</v>
      </c>
      <c r="B9" s="8">
        <v>126301.78749160863</v>
      </c>
      <c r="C9" s="8">
        <v>132837.80003992002</v>
      </c>
      <c r="D9" s="9">
        <f t="shared" si="2"/>
        <v>-6536.012548311395</v>
      </c>
      <c r="E9" s="10">
        <f t="shared" si="0"/>
        <v>-4.920295688687415</v>
      </c>
      <c r="F9" s="8">
        <v>120636.917</v>
      </c>
      <c r="G9" s="9">
        <f t="shared" si="3"/>
        <v>5664.870491608628</v>
      </c>
      <c r="H9" s="11">
        <f t="shared" si="1"/>
        <v>4.695801776506464</v>
      </c>
      <c r="K9" s="50"/>
    </row>
    <row r="10" spans="1:11" ht="21.75">
      <c r="A10" s="28" t="s">
        <v>14</v>
      </c>
      <c r="B10" s="5">
        <v>111216.43497272502</v>
      </c>
      <c r="C10" s="5">
        <v>130724.92568608</v>
      </c>
      <c r="D10" s="6">
        <f t="shared" si="2"/>
        <v>-19508.49071335497</v>
      </c>
      <c r="E10" s="7">
        <f t="shared" si="0"/>
        <v>-14.923313676385051</v>
      </c>
      <c r="F10" s="5">
        <v>115871.1803240778</v>
      </c>
      <c r="G10" s="6">
        <f t="shared" si="3"/>
        <v>-4654.745351352773</v>
      </c>
      <c r="H10" s="7">
        <f t="shared" si="1"/>
        <v>-4.01717263803994</v>
      </c>
      <c r="K10" s="50"/>
    </row>
    <row r="11" spans="1:11" ht="21.75">
      <c r="A11" s="27" t="s">
        <v>15</v>
      </c>
      <c r="B11" s="8">
        <v>123389.14149193201</v>
      </c>
      <c r="C11" s="8">
        <v>128275.80074139999</v>
      </c>
      <c r="D11" s="9">
        <f t="shared" si="2"/>
        <v>-4886.659249467979</v>
      </c>
      <c r="E11" s="10">
        <f t="shared" si="0"/>
        <v>-3.8094942469463366</v>
      </c>
      <c r="F11" s="8">
        <v>112508.089</v>
      </c>
      <c r="G11" s="9">
        <f t="shared" si="3"/>
        <v>10881.052491932001</v>
      </c>
      <c r="H11" s="11">
        <f t="shared" si="1"/>
        <v>9.671351267847061</v>
      </c>
      <c r="K11" s="50"/>
    </row>
    <row r="12" spans="1:12" ht="21.75">
      <c r="A12" s="28" t="s">
        <v>16</v>
      </c>
      <c r="B12" s="5">
        <v>117807.96733642073</v>
      </c>
      <c r="C12" s="5">
        <v>124692.19520663001</v>
      </c>
      <c r="D12" s="6">
        <f t="shared" si="2"/>
        <v>-6884.227870209288</v>
      </c>
      <c r="E12" s="7">
        <f t="shared" si="0"/>
        <v>-5.52097736253764</v>
      </c>
      <c r="F12" s="5">
        <v>111110.1604341</v>
      </c>
      <c r="G12" s="6">
        <f t="shared" si="3"/>
        <v>6697.806902320721</v>
      </c>
      <c r="H12" s="7">
        <f t="shared" si="1"/>
        <v>6.028077788883424</v>
      </c>
      <c r="K12" s="50"/>
      <c r="L12" s="51"/>
    </row>
    <row r="13" spans="1:12" ht="21.75">
      <c r="A13" s="27" t="s">
        <v>17</v>
      </c>
      <c r="B13" s="8">
        <v>193793.71700870738</v>
      </c>
      <c r="C13" s="8">
        <v>260968.65275629997</v>
      </c>
      <c r="D13" s="9">
        <f t="shared" si="2"/>
        <v>-67174.9357475926</v>
      </c>
      <c r="E13" s="10">
        <f t="shared" si="0"/>
        <v>-25.740614835576626</v>
      </c>
      <c r="F13" s="8">
        <v>252503.0898186184</v>
      </c>
      <c r="G13" s="9">
        <f t="shared" si="3"/>
        <v>-58709.37280991103</v>
      </c>
      <c r="H13" s="11">
        <f t="shared" si="1"/>
        <v>-23.25095223669698</v>
      </c>
      <c r="K13" s="52"/>
      <c r="L13" s="51"/>
    </row>
    <row r="14" spans="1:254" ht="21.75">
      <c r="A14" s="28" t="s">
        <v>18</v>
      </c>
      <c r="B14" s="5">
        <v>229125.9689443016</v>
      </c>
      <c r="C14" s="5">
        <v>252691.35841704998</v>
      </c>
      <c r="D14" s="6">
        <f t="shared" si="2"/>
        <v>-23565.389472748386</v>
      </c>
      <c r="E14" s="7">
        <f t="shared" si="0"/>
        <v>-9.325759939069743</v>
      </c>
      <c r="F14" s="5">
        <v>180354.81324789</v>
      </c>
      <c r="G14" s="6">
        <f t="shared" si="3"/>
        <v>48771.15569641159</v>
      </c>
      <c r="H14" s="7">
        <f t="shared" si="1"/>
        <v>27.041782150486725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110354.39148312938</v>
      </c>
      <c r="C15" s="8">
        <v>124043.89804582001</v>
      </c>
      <c r="D15" s="9">
        <f t="shared" si="2"/>
        <v>-13689.506562690629</v>
      </c>
      <c r="E15" s="10">
        <f t="shared" si="0"/>
        <v>-11.036017714981774</v>
      </c>
      <c r="F15" s="8">
        <v>110048.13675076331</v>
      </c>
      <c r="G15" s="9">
        <f t="shared" si="3"/>
        <v>306.2547323660692</v>
      </c>
      <c r="H15" s="11">
        <f t="shared" si="1"/>
        <v>0.278291610751824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180250.1065111227</v>
      </c>
      <c r="C16" s="5">
        <v>235388.82818833002</v>
      </c>
      <c r="D16" s="6">
        <f t="shared" si="2"/>
        <v>-55138.72167720733</v>
      </c>
      <c r="E16" s="7">
        <f t="shared" si="0"/>
        <v>-23.42452787652773</v>
      </c>
      <c r="F16" s="5">
        <v>175654.5094321</v>
      </c>
      <c r="G16" s="6">
        <f t="shared" si="3"/>
        <v>4595.5970790227</v>
      </c>
      <c r="H16" s="7">
        <f t="shared" si="1"/>
        <v>2.6162704811168815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187666.37986516565</v>
      </c>
      <c r="C17" s="8">
        <v>216459.65739353004</v>
      </c>
      <c r="D17" s="9">
        <f t="shared" si="2"/>
        <v>-28793.277528364386</v>
      </c>
      <c r="E17" s="10">
        <f t="shared" si="0"/>
        <v>-13.301914026417109</v>
      </c>
      <c r="F17" s="8">
        <v>194440.06108917054</v>
      </c>
      <c r="G17" s="9">
        <f t="shared" si="3"/>
        <v>-6773.681224004889</v>
      </c>
      <c r="H17" s="11">
        <f t="shared" si="1"/>
        <v>-3.483686019260438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111.8380629134389</v>
      </c>
      <c r="L20" s="57">
        <f>K20</f>
        <v>111.8380629134389</v>
      </c>
      <c r="M20" s="56" t="s">
        <v>24</v>
      </c>
      <c r="N20" s="54">
        <f aca="true" t="shared" si="6" ref="N20:N25">(L20-Q20)*100/Q20</f>
        <v>2.454741786724104</v>
      </c>
      <c r="O20" s="58">
        <f aca="true" t="shared" si="7" ref="O20:O25">(L20-S20)*100/S20</f>
        <v>-0.44114118284095427</v>
      </c>
      <c r="P20" s="59">
        <f aca="true" t="shared" si="8" ref="P20:P31">C6/1000</f>
        <v>109.15850351392001</v>
      </c>
      <c r="Q20" s="59">
        <f>P20</f>
        <v>109.15850351392001</v>
      </c>
      <c r="R20" s="59">
        <f aca="true" t="shared" si="9" ref="R20:R26">F6/1000</f>
        <v>112.33361274141436</v>
      </c>
      <c r="S20" s="59">
        <f>R20</f>
        <v>112.33361274141436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111.83806291343889</v>
      </c>
      <c r="K21" s="57">
        <f t="shared" si="5"/>
        <v>119.20089374604429</v>
      </c>
      <c r="L21" s="57">
        <f aca="true" t="shared" si="10" ref="L21:L26">K21+L20</f>
        <v>231.03895665948318</v>
      </c>
      <c r="M21" s="60" t="s">
        <v>25</v>
      </c>
      <c r="N21" s="54">
        <f t="shared" si="6"/>
        <v>-0.7591058225872372</v>
      </c>
      <c r="O21" s="58">
        <f t="shared" si="7"/>
        <v>0.234101097470571</v>
      </c>
      <c r="P21" s="59">
        <f t="shared" si="8"/>
        <v>123.64769858100999</v>
      </c>
      <c r="Q21" s="59">
        <f aca="true" t="shared" si="11" ref="Q21:Q27">P21+Q20</f>
        <v>232.80620209493</v>
      </c>
      <c r="R21" s="59">
        <f t="shared" si="9"/>
        <v>118.16574239802482</v>
      </c>
      <c r="S21" s="59">
        <f aca="true" t="shared" si="12" ref="S21:S27">R21+S20</f>
        <v>230.49935513943916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231.03895665948318</v>
      </c>
      <c r="K22" s="57">
        <f t="shared" si="5"/>
        <v>118.50001712449681</v>
      </c>
      <c r="L22" s="57">
        <f t="shared" si="10"/>
        <v>349.53897378398</v>
      </c>
      <c r="M22" s="56" t="s">
        <v>26</v>
      </c>
      <c r="N22" s="54">
        <f t="shared" si="6"/>
        <v>-2.667073084102101</v>
      </c>
      <c r="O22" s="58">
        <f t="shared" si="7"/>
        <v>-2.050144576149761</v>
      </c>
      <c r="P22" s="59">
        <f t="shared" si="8"/>
        <v>126.31068143000998</v>
      </c>
      <c r="Q22" s="59">
        <f t="shared" si="11"/>
        <v>359.11688352493996</v>
      </c>
      <c r="R22" s="59">
        <f t="shared" si="9"/>
        <v>126.355662432</v>
      </c>
      <c r="S22" s="59">
        <f t="shared" si="12"/>
        <v>356.85501757143913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349.53897378398</v>
      </c>
      <c r="K23" s="57">
        <f t="shared" si="5"/>
        <v>126.30178749160864</v>
      </c>
      <c r="L23" s="57">
        <f t="shared" si="10"/>
        <v>475.84076127558865</v>
      </c>
      <c r="M23" s="56" t="s">
        <v>27</v>
      </c>
      <c r="N23" s="54">
        <f t="shared" si="6"/>
        <v>-3.275489151257739</v>
      </c>
      <c r="O23" s="58">
        <f t="shared" si="7"/>
        <v>-0.34580129554071704</v>
      </c>
      <c r="P23" s="59">
        <f t="shared" si="8"/>
        <v>132.83780003992</v>
      </c>
      <c r="Q23" s="59">
        <f t="shared" si="11"/>
        <v>491.95468356486</v>
      </c>
      <c r="R23" s="59">
        <f t="shared" si="9"/>
        <v>120.636917</v>
      </c>
      <c r="S23" s="59">
        <f t="shared" si="12"/>
        <v>477.4919345714391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475.8407612755886</v>
      </c>
      <c r="K24" s="57">
        <f t="shared" si="5"/>
        <v>111.21643497272503</v>
      </c>
      <c r="L24" s="57">
        <f t="shared" si="10"/>
        <v>587.0571962483136</v>
      </c>
      <c r="M24" s="56" t="s">
        <v>28</v>
      </c>
      <c r="N24" s="54">
        <f t="shared" si="6"/>
        <v>-5.720825360810955</v>
      </c>
      <c r="O24" s="58">
        <f t="shared" si="7"/>
        <v>-1.0627419347280553</v>
      </c>
      <c r="P24" s="59">
        <f t="shared" si="8"/>
        <v>130.72492568607998</v>
      </c>
      <c r="Q24" s="59">
        <f t="shared" si="11"/>
        <v>622.67960925094</v>
      </c>
      <c r="R24" s="59">
        <f t="shared" si="9"/>
        <v>115.8711803240778</v>
      </c>
      <c r="S24" s="59">
        <f t="shared" si="12"/>
        <v>593.3631148955169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587.0571962483136</v>
      </c>
      <c r="K25" s="57">
        <f t="shared" si="5"/>
        <v>123.38914149193201</v>
      </c>
      <c r="L25" s="57">
        <f t="shared" si="10"/>
        <v>710.4463377402457</v>
      </c>
      <c r="M25" s="56" t="s">
        <v>29</v>
      </c>
      <c r="N25" s="54">
        <f t="shared" si="6"/>
        <v>-5.394337894510603</v>
      </c>
      <c r="O25" s="58">
        <f t="shared" si="7"/>
        <v>0.6481541985959717</v>
      </c>
      <c r="P25" s="59">
        <f t="shared" si="8"/>
        <v>128.2758007414</v>
      </c>
      <c r="Q25" s="59">
        <f t="shared" si="11"/>
        <v>750.9554099923399</v>
      </c>
      <c r="R25" s="59">
        <f t="shared" si="9"/>
        <v>112.50808900000001</v>
      </c>
      <c r="S25" s="59">
        <f t="shared" si="12"/>
        <v>705.8712038955169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710.4463377402457</v>
      </c>
      <c r="K26" s="57">
        <f>B12/1000</f>
        <v>117.80796733642073</v>
      </c>
      <c r="L26" s="57">
        <f t="shared" si="10"/>
        <v>828.2543050766664</v>
      </c>
      <c r="M26" s="54" t="s">
        <v>30</v>
      </c>
      <c r="N26" s="54">
        <f>(L26-Q26)*100/Q26</f>
        <v>-5.412371351319414</v>
      </c>
      <c r="O26" s="58">
        <f>(L26-S26)*100/S26</f>
        <v>1.379828382780736</v>
      </c>
      <c r="P26" s="59">
        <f t="shared" si="8"/>
        <v>124.69219520663002</v>
      </c>
      <c r="Q26" s="59">
        <f t="shared" si="11"/>
        <v>875.6476051989699</v>
      </c>
      <c r="R26" s="59">
        <f t="shared" si="9"/>
        <v>111.11016043410001</v>
      </c>
      <c r="S26" s="59">
        <f t="shared" si="12"/>
        <v>816.981364329617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828.2543050766664</v>
      </c>
      <c r="K27" s="57">
        <f>B13/1000</f>
        <v>193.79371700870738</v>
      </c>
      <c r="L27" s="57">
        <f>K27+L26</f>
        <v>1022.0480220853738</v>
      </c>
      <c r="M27" s="54" t="s">
        <v>31</v>
      </c>
      <c r="N27" s="54">
        <f>(L27-Q27)*100/Q27</f>
        <v>-10.079763954459011</v>
      </c>
      <c r="O27" s="58">
        <f>(L27-S27)*100/S27</f>
        <v>-4.435448489117246</v>
      </c>
      <c r="P27" s="59">
        <f>C13/1000</f>
        <v>260.96865275629995</v>
      </c>
      <c r="Q27" s="59">
        <f t="shared" si="11"/>
        <v>1136.61625795527</v>
      </c>
      <c r="R27" s="59">
        <f>F13/1000</f>
        <v>252.5030898186184</v>
      </c>
      <c r="S27" s="59">
        <f t="shared" si="12"/>
        <v>1069.4844541482355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229.1259689443016</v>
      </c>
      <c r="L28" s="57">
        <f>K28+L27</f>
        <v>1251.1739910296753</v>
      </c>
      <c r="M28" s="54" t="s">
        <v>32</v>
      </c>
      <c r="N28" s="54">
        <f>(L28-Q28)*100/Q28</f>
        <v>-9.94262348487883</v>
      </c>
      <c r="O28" s="58">
        <f>(L28-S28)*100/S28</f>
        <v>0.10679162260044656</v>
      </c>
      <c r="P28" s="59">
        <f t="shared" si="8"/>
        <v>252.69135841704997</v>
      </c>
      <c r="Q28" s="59">
        <f>P28+Q27</f>
        <v>1389.30761637232</v>
      </c>
      <c r="R28" s="59">
        <f>F14/1000</f>
        <v>180.35481324789</v>
      </c>
      <c r="S28" s="59">
        <f>R28+S27</f>
        <v>1249.8392673961255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110.35439148312938</v>
      </c>
      <c r="L29" s="57">
        <f>K29+L28</f>
        <v>1361.5283825128047</v>
      </c>
      <c r="M29" s="54" t="s">
        <v>33</v>
      </c>
      <c r="N29" s="54">
        <f>(L29-Q29)*100/Q29</f>
        <v>-10.032245017689023</v>
      </c>
      <c r="O29" s="58">
        <f>(L29-S29)*100/S29</f>
        <v>0.12067016437625211</v>
      </c>
      <c r="P29" s="59">
        <f t="shared" si="8"/>
        <v>124.04389804582001</v>
      </c>
      <c r="Q29" s="59">
        <f>P29+Q28</f>
        <v>1513.35151441814</v>
      </c>
      <c r="R29" s="59">
        <f>F15/1000</f>
        <v>110.0481367507633</v>
      </c>
      <c r="S29" s="59">
        <f>R29+S28</f>
        <v>1359.8874041468887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180.25010651112268</v>
      </c>
      <c r="L30" s="57">
        <f>K30+L29</f>
        <v>1541.7784890239272</v>
      </c>
      <c r="M30" s="54" t="s">
        <v>34</v>
      </c>
      <c r="N30" s="54">
        <f>(L30-Q30)*100/Q30</f>
        <v>-11.834910451832394</v>
      </c>
      <c r="O30" s="58">
        <f>(L30-S30)*100/S30</f>
        <v>0.4061481741258748</v>
      </c>
      <c r="P30" s="59">
        <f t="shared" si="8"/>
        <v>235.38882818833002</v>
      </c>
      <c r="Q30" s="59">
        <f>P30+Q29</f>
        <v>1748.74034260647</v>
      </c>
      <c r="R30" s="59">
        <f>F16/1000</f>
        <v>175.65450943209999</v>
      </c>
      <c r="S30" s="59">
        <f>R30+S29</f>
        <v>1535.5419135789887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187.66637986516565</v>
      </c>
      <c r="L31" s="57">
        <f>K31+L30</f>
        <v>1729.444868889093</v>
      </c>
      <c r="M31" s="54" t="s">
        <v>35</v>
      </c>
      <c r="N31" s="54">
        <f>(L31-Q31)*100/Q31</f>
        <v>-11.996495578613224</v>
      </c>
      <c r="O31" s="58">
        <f>(L31-S31)*100/S31</f>
        <v>-0.03104690031057981</v>
      </c>
      <c r="P31" s="59">
        <f t="shared" si="8"/>
        <v>216.45965739353005</v>
      </c>
      <c r="Q31" s="59">
        <f>P31+Q30</f>
        <v>1965.2</v>
      </c>
      <c r="R31" s="59">
        <f>F17/1000</f>
        <v>194.44006108917054</v>
      </c>
      <c r="S31" s="59">
        <f>R31+S30</f>
        <v>1729.9819746681592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2019-06-19T07:14:04Z</dcterms:modified>
  <cp:category/>
  <cp:version/>
  <cp:contentType/>
  <cp:contentStatus/>
</cp:coreProperties>
</file>