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70" activeTab="0"/>
  </bookViews>
  <sheets>
    <sheet name="ปีงบประมาณ2560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<sst xmlns="http://schemas.openxmlformats.org/spreadsheetml/2006/main" count="99" uniqueCount="41">
  <si>
    <t xml:space="preserve">                              หน่วย:ล้านบาท</t>
  </si>
  <si>
    <t>เดือน</t>
  </si>
  <si>
    <t>เปรียบเทียบกับประมาณการ</t>
  </si>
  <si>
    <t>เปรียบเทียบกับเดือนเดียวกันปีที่แล้ว</t>
  </si>
  <si>
    <t>จัดเก็บจริง</t>
  </si>
  <si>
    <t>ประมาณการ</t>
  </si>
  <si>
    <t xml:space="preserve">สูง (ต่ำ) กว่า </t>
  </si>
  <si>
    <t>อัตรา (%)</t>
  </si>
  <si>
    <t>จัดเก็บปีที่แล้ว</t>
  </si>
  <si>
    <t>ยอดรวม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</si>
  <si>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</si>
  <si>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</si>
  <si>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</si>
  <si>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</si>
  <si>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</si>
  <si>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</si>
  <si>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</si>
  <si>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</si>
  <si>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</si>
  <si>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</si>
  <si>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</si>
  <si>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</si>
  <si>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พันยอด</t>
  </si>
  <si>
    <t>% สูง/ต่ำกว่า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</si>
  <si>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</si>
  <si>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</si>
  <si>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</si>
  <si>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</si>
  <si>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</si>
  <si>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</si>
  <si>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</si>
  <si>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</si>
  <si>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</si>
  <si>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</si>
  <si>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</si>
  <si>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</si>
  <si>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ประจำเดือน</t>
  </si>
  <si>
    <t>เปรียบเทียบประมาณการ</t>
  </si>
  <si>
    <t>เปรียบเทียบปีก่อน</t>
  </si>
  <si>
    <t>ผลการจัดเก็บภาษีสรรพากรปีงบประมาณ 25..(ผลจัดเก็บรายเดือน)</t>
  </si>
  <si>
    <t>ผลการจัดเก็บภาษีสรรพากรปีงบประมาณ 2560(ผลจัดเก็บรายเดือน)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</si>
</sst>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0"/>
    <numFmt numFmtId="189" formatCode="_-* #,##0.000_-;\-* #,##0.000_-;_-* &quot;-&quot;??_-;_-@_-"/>
    <numFmt numFmtId="190" formatCode="_(* #,##0.000_);_(* \(#,##0.000\);_(* &quot;-&quot;??_);_(@_)"/>
    <numFmt numFmtId="191" formatCode="0.00;\(0.00\)"/>
  </numFmts>
  <fonts count="73">
    <font>
      <sz val="14"/>
      <name val="Cordia New"/>
      <family val="0"/>
    </font>
    <font>
      <sz val="11"/>
      <color indexed="8"/>
      <name val="Tahoma"/>
      <family val="2"/>
    </font>
    <font>
      <b/>
      <sz val="10"/>
      <name val="Microsoft Sans Serif"/>
      <family val="2"/>
    </font>
    <font>
      <sz val="10"/>
      <color indexed="36"/>
      <name val="Microsoft Sans Serif"/>
      <family val="2"/>
    </font>
    <font>
      <b/>
      <sz val="10"/>
      <color indexed="30"/>
      <name val="Microsoft Sans Serif"/>
      <family val="2"/>
    </font>
    <font>
      <sz val="10"/>
      <color indexed="30"/>
      <name val="Microsoft Sans Serif"/>
      <family val="2"/>
    </font>
    <font>
      <sz val="14"/>
      <color indexed="18"/>
      <name val="MS Sans Serif"/>
      <family val="2"/>
    </font>
    <font>
      <sz val="14"/>
      <color indexed="18"/>
      <name val="Cordia New"/>
      <family val="2"/>
    </font>
    <font>
      <b/>
      <sz val="12"/>
      <color indexed="18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color indexed="18"/>
      <name val="MS Sans Serif"/>
      <family val="2"/>
    </font>
    <font>
      <b/>
      <sz val="10"/>
      <color indexed="8"/>
      <name val="Microsoft Sans Serif"/>
      <family val="2"/>
    </font>
    <font>
      <sz val="14"/>
      <color indexed="9"/>
      <name val="Cordia New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4"/>
      <color indexed="10"/>
      <name val="Cordia New"/>
      <family val="2"/>
    </font>
    <font>
      <sz val="14"/>
      <color indexed="10"/>
      <name val="MS Sans Serif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16"/>
      <name val="Calibri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10"/>
      <color indexed="62"/>
      <name val="Tahoma"/>
      <family val="0"/>
    </font>
    <font>
      <sz val="14"/>
      <color indexed="62"/>
      <name val="TH SarabunPSK"/>
      <family val="0"/>
    </font>
    <font>
      <sz val="12"/>
      <color indexed="8"/>
      <name val="Tahoma"/>
      <family val="0"/>
    </font>
    <font>
      <sz val="14"/>
      <color indexed="8"/>
      <name val="TH SarabunPSK"/>
      <family val="0"/>
    </font>
    <font>
      <sz val="9"/>
      <color indexed="62"/>
      <name val="Tahoma"/>
      <family val="0"/>
    </font>
    <font>
      <sz val="5.95"/>
      <color indexed="8"/>
      <name val="Tahoma"/>
      <family val="0"/>
    </font>
    <font>
      <b/>
      <sz val="7.1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Microsoft Sans Serif"/>
      <family val="2"/>
    </font>
    <font>
      <sz val="14"/>
      <color theme="0"/>
      <name val="Cordia New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4"/>
      <color rgb="FFFF0000"/>
      <name val="Cordia New"/>
      <family val="2"/>
    </font>
    <font>
      <sz val="14"/>
      <color rgb="FFFF0000"/>
      <name val="MS Sans Serif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9" fontId="4" fillId="23" borderId="10" xfId="39" applyNumberFormat="1" applyFont="1" applyFill="1" applyBorder="1" applyAlignment="1">
      <alignment horizontal="right" vertical="center"/>
    </xf>
    <xf numFmtId="190" fontId="4" fillId="23" borderId="10" xfId="39" applyNumberFormat="1" applyFont="1" applyFill="1" applyBorder="1" applyAlignment="1">
      <alignment horizontal="right" vertical="center"/>
    </xf>
    <xf numFmtId="191" fontId="4" fillId="23" borderId="10" xfId="39" applyNumberFormat="1" applyFont="1" applyFill="1" applyBorder="1" applyAlignment="1">
      <alignment horizontal="right" vertical="center"/>
    </xf>
    <xf numFmtId="187" fontId="4" fillId="23" borderId="10" xfId="39" applyNumberFormat="1" applyFont="1" applyFill="1" applyBorder="1" applyAlignment="1">
      <alignment horizontal="right" vertical="center"/>
    </xf>
    <xf numFmtId="189" fontId="5" fillId="32" borderId="10" xfId="39" applyNumberFormat="1" applyFont="1" applyFill="1" applyBorder="1" applyAlignment="1">
      <alignment horizontal="right" vertical="center"/>
    </xf>
    <xf numFmtId="190" fontId="5" fillId="32" borderId="10" xfId="39" applyNumberFormat="1" applyFont="1" applyFill="1" applyBorder="1" applyAlignment="1">
      <alignment horizontal="right" vertical="center"/>
    </xf>
    <xf numFmtId="187" fontId="5" fillId="32" borderId="10" xfId="39" applyNumberFormat="1" applyFont="1" applyFill="1" applyBorder="1" applyAlignment="1">
      <alignment horizontal="right" vertical="center"/>
    </xf>
    <xf numFmtId="189" fontId="5" fillId="23" borderId="10" xfId="39" applyNumberFormat="1" applyFont="1" applyFill="1" applyBorder="1" applyAlignment="1">
      <alignment horizontal="right" vertical="center"/>
    </xf>
    <xf numFmtId="190" fontId="5" fillId="23" borderId="10" xfId="39" applyNumberFormat="1" applyFont="1" applyFill="1" applyBorder="1" applyAlignment="1">
      <alignment horizontal="right" vertical="center"/>
    </xf>
    <xf numFmtId="191" fontId="5" fillId="23" borderId="10" xfId="39" applyNumberFormat="1" applyFont="1" applyFill="1" applyBorder="1" applyAlignment="1">
      <alignment horizontal="right" vertical="center"/>
    </xf>
    <xf numFmtId="187" fontId="5" fillId="23" borderId="10" xfId="39" applyNumberFormat="1" applyFont="1" applyFill="1" applyBorder="1" applyAlignment="1">
      <alignment horizontal="right" vertical="center"/>
    </xf>
    <xf numFmtId="0" fontId="0" fillId="0" borderId="0" xfId="34">
      <alignment/>
      <protection/>
    </xf>
    <xf numFmtId="4" fontId="0" fillId="0" borderId="0" xfId="34" applyNumberFormat="1">
      <alignment/>
      <protection/>
    </xf>
    <xf numFmtId="188" fontId="0" fillId="0" borderId="0" xfId="34" applyNumberFormat="1">
      <alignment/>
      <protection/>
    </xf>
    <xf numFmtId="4" fontId="10" fillId="0" borderId="0" xfId="34" applyNumberFormat="1" applyFont="1">
      <alignment/>
      <protection/>
    </xf>
    <xf numFmtId="188" fontId="10" fillId="0" borderId="0" xfId="34" applyNumberFormat="1" applyFont="1">
      <alignment/>
      <protection/>
    </xf>
    <xf numFmtId="0" fontId="10" fillId="0" borderId="0" xfId="34" applyFont="1">
      <alignment/>
      <protection/>
    </xf>
    <xf numFmtId="188" fontId="6" fillId="0" borderId="0" xfId="34" applyNumberFormat="1" applyFont="1">
      <alignment/>
      <protection/>
    </xf>
    <xf numFmtId="0" fontId="6" fillId="0" borderId="0" xfId="34" applyNumberFormat="1" applyFont="1">
      <alignment/>
      <protection/>
    </xf>
    <xf numFmtId="0" fontId="6" fillId="0" borderId="0" xfId="34" applyFont="1">
      <alignment/>
      <protection/>
    </xf>
    <xf numFmtId="4" fontId="9" fillId="0" borderId="0" xfId="34" applyNumberFormat="1" applyFont="1" applyAlignment="1">
      <alignment horizontal="center"/>
      <protection/>
    </xf>
    <xf numFmtId="188" fontId="8" fillId="0" borderId="0" xfId="34" applyNumberFormat="1" applyFont="1" applyAlignment="1">
      <alignment horizontal="left"/>
      <protection/>
    </xf>
    <xf numFmtId="4" fontId="6" fillId="0" borderId="0" xfId="34" applyNumberFormat="1" applyFont="1">
      <alignment/>
      <protection/>
    </xf>
    <xf numFmtId="0" fontId="11" fillId="0" borderId="0" xfId="34" applyFont="1">
      <alignment/>
      <protection/>
    </xf>
    <xf numFmtId="0" fontId="9" fillId="0" borderId="0" xfId="34" applyFont="1" applyAlignment="1">
      <alignment horizontal="center"/>
      <protection/>
    </xf>
    <xf numFmtId="0" fontId="8" fillId="0" borderId="0" xfId="34" applyFont="1" applyAlignment="1">
      <alignment horizontal="left"/>
      <protection/>
    </xf>
    <xf numFmtId="0" fontId="5" fillId="23" borderId="10" xfId="34" applyFont="1" applyFill="1" applyBorder="1" applyAlignment="1">
      <alignment horizontal="left" vertical="center"/>
      <protection/>
    </xf>
    <xf numFmtId="0" fontId="5" fillId="32" borderId="10" xfId="34" applyFont="1" applyFill="1" applyBorder="1" applyAlignment="1">
      <alignment horizontal="left" vertical="center"/>
      <protection/>
    </xf>
    <xf numFmtId="0" fontId="4" fillId="23" borderId="10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 wrapText="1" shrinkToFit="1"/>
      <protection/>
    </xf>
    <xf numFmtId="0" fontId="64" fillId="33" borderId="10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/>
      <protection/>
    </xf>
    <xf numFmtId="4" fontId="0" fillId="34" borderId="0" xfId="34" applyNumberFormat="1" applyFill="1">
      <alignment/>
      <protection/>
    </xf>
    <xf numFmtId="0" fontId="0" fillId="34" borderId="0" xfId="34" applyFill="1">
      <alignment/>
      <protection/>
    </xf>
    <xf numFmtId="0" fontId="0" fillId="34" borderId="0" xfId="34" applyNumberFormat="1" applyFill="1">
      <alignment/>
      <protection/>
    </xf>
    <xf numFmtId="4" fontId="7" fillId="34" borderId="0" xfId="34" applyNumberFormat="1" applyFont="1" applyFill="1">
      <alignment/>
      <protection/>
    </xf>
    <xf numFmtId="0" fontId="8" fillId="34" borderId="0" xfId="34" applyFont="1" applyFill="1" applyAlignment="1">
      <alignment horizontal="left"/>
      <protection/>
    </xf>
    <xf numFmtId="0" fontId="9" fillId="34" borderId="0" xfId="34" applyFont="1" applyFill="1" applyAlignment="1">
      <alignment horizontal="center"/>
      <protection/>
    </xf>
    <xf numFmtId="0" fontId="6" fillId="34" borderId="0" xfId="34" applyFont="1" applyFill="1">
      <alignment/>
      <protection/>
    </xf>
    <xf numFmtId="4" fontId="10" fillId="34" borderId="0" xfId="34" applyNumberFormat="1" applyFont="1" applyFill="1">
      <alignment/>
      <protection/>
    </xf>
    <xf numFmtId="0" fontId="10" fillId="34" borderId="0" xfId="34" applyFont="1" applyFill="1">
      <alignment/>
      <protection/>
    </xf>
    <xf numFmtId="4" fontId="65" fillId="34" borderId="0" xfId="34" applyNumberFormat="1" applyFont="1" applyFill="1">
      <alignment/>
      <protection/>
    </xf>
    <xf numFmtId="4" fontId="66" fillId="34" borderId="0" xfId="34" applyNumberFormat="1" applyFont="1" applyFill="1">
      <alignment/>
      <protection/>
    </xf>
    <xf numFmtId="4" fontId="66" fillId="34" borderId="0" xfId="34" applyNumberFormat="1" applyFont="1" applyFill="1" applyAlignment="1">
      <alignment horizontal="center"/>
      <protection/>
    </xf>
    <xf numFmtId="0" fontId="66" fillId="34" borderId="0" xfId="34" applyFont="1" applyFill="1">
      <alignment/>
      <protection/>
    </xf>
    <xf numFmtId="188" fontId="66" fillId="34" borderId="0" xfId="34" applyNumberFormat="1" applyFont="1" applyFill="1">
      <alignment/>
      <protection/>
    </xf>
    <xf numFmtId="0" fontId="67" fillId="34" borderId="0" xfId="34" applyFont="1" applyFill="1" applyAlignment="1">
      <alignment horizontal="left"/>
      <protection/>
    </xf>
    <xf numFmtId="4" fontId="68" fillId="34" borderId="0" xfId="34" applyNumberFormat="1" applyFont="1" applyFill="1">
      <alignment/>
      <protection/>
    </xf>
    <xf numFmtId="0" fontId="68" fillId="34" borderId="0" xfId="34" applyFont="1" applyFill="1">
      <alignment/>
      <protection/>
    </xf>
    <xf numFmtId="190" fontId="68" fillId="34" borderId="0" xfId="39" applyNumberFormat="1" applyFont="1" applyFill="1" applyAlignment="1">
      <alignment/>
    </xf>
    <xf numFmtId="4" fontId="69" fillId="34" borderId="0" xfId="34" applyNumberFormat="1" applyFont="1" applyFill="1">
      <alignment/>
      <protection/>
    </xf>
    <xf numFmtId="190" fontId="70" fillId="34" borderId="0" xfId="39" applyNumberFormat="1" applyFont="1" applyFill="1" applyAlignment="1">
      <alignment/>
    </xf>
    <xf numFmtId="4" fontId="70" fillId="34" borderId="0" xfId="34" applyNumberFormat="1" applyFont="1" applyFill="1">
      <alignment/>
      <protection/>
    </xf>
    <xf numFmtId="4" fontId="71" fillId="34" borderId="0" xfId="34" applyNumberFormat="1" applyFont="1" applyFill="1">
      <alignment/>
      <protection/>
    </xf>
    <xf numFmtId="4" fontId="71" fillId="34" borderId="0" xfId="34" applyNumberFormat="1" applyFont="1" applyFill="1" applyAlignment="1">
      <alignment horizontal="center"/>
      <protection/>
    </xf>
    <xf numFmtId="0" fontId="71" fillId="34" borderId="0" xfId="34" applyFont="1" applyFill="1">
      <alignment/>
      <protection/>
    </xf>
    <xf numFmtId="188" fontId="71" fillId="34" borderId="0" xfId="34" applyNumberFormat="1" applyFont="1" applyFill="1">
      <alignment/>
      <protection/>
    </xf>
    <xf numFmtId="43" fontId="71" fillId="34" borderId="0" xfId="34" applyNumberFormat="1" applyFont="1" applyFill="1">
      <alignment/>
      <protection/>
    </xf>
    <xf numFmtId="189" fontId="71" fillId="34" borderId="0" xfId="34" applyNumberFormat="1" applyFont="1" applyFill="1">
      <alignment/>
      <protection/>
    </xf>
    <xf numFmtId="0" fontId="72" fillId="34" borderId="0" xfId="34" applyFont="1" applyFill="1" applyAlignment="1">
      <alignment horizontal="left"/>
      <protection/>
    </xf>
    <xf numFmtId="0" fontId="69" fillId="34" borderId="0" xfId="34" applyFont="1" applyFill="1">
      <alignment/>
      <protection/>
    </xf>
    <xf numFmtId="188" fontId="2" fillId="0" borderId="0" xfId="34" applyNumberFormat="1" applyFont="1" applyAlignment="1">
      <alignment horizontal="center"/>
      <protection/>
    </xf>
    <xf numFmtId="0" fontId="3" fillId="0" borderId="11" xfId="34" applyFont="1" applyBorder="1" applyAlignment="1">
      <alignment horizontal="right" vertical="center"/>
      <protection/>
    </xf>
    <xf numFmtId="0" fontId="3" fillId="0" borderId="12" xfId="34" applyFont="1" applyBorder="1" applyAlignment="1">
      <alignment horizontal="right" vertical="center"/>
      <protection/>
    </xf>
    <xf numFmtId="0" fontId="64" fillId="33" borderId="13" xfId="34" applyFont="1" applyFill="1" applyBorder="1" applyAlignment="1">
      <alignment horizontal="center" vertical="center"/>
      <protection/>
    </xf>
    <xf numFmtId="0" fontId="64" fillId="33" borderId="14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data!$L$20:$L$31</c:f>
              <c:numCache>
                <c:ptCount val="12"/>
                <c:pt idx="0">
                  <c:v>114.08748010881502</c:v>
                </c:pt>
                <c:pt idx="1">
                  <c:v>237.66067035749916</c:v>
                </c:pt>
                <c:pt idx="2">
                  <c:v>366.8534096712079</c:v>
                </c:pt>
                <c:pt idx="3">
                  <c:v>498.6531202224987</c:v>
                </c:pt>
                <c:pt idx="4">
                  <c:v>615.2349833124197</c:v>
                </c:pt>
                <c:pt idx="5">
                  <c:v>744.7663781533874</c:v>
                </c:pt>
                <c:pt idx="6">
                  <c:v>867.170620412556</c:v>
                </c:pt>
                <c:pt idx="7">
                  <c:v>1084.4960145060923</c:v>
                </c:pt>
                <c:pt idx="8">
                  <c:v>1290.0966406618713</c:v>
                </c:pt>
                <c:pt idx="9">
                  <c:v>1403.488046043661</c:v>
                </c:pt>
                <c:pt idx="10">
                  <c:v>1589.2068283410183</c:v>
                </c:pt>
                <c:pt idx="11">
                  <c:v>1792.8095320994867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data!$K$20:$K$31</c:f>
              <c:numCache>
                <c:ptCount val="12"/>
                <c:pt idx="0">
                  <c:v>114.08748010881502</c:v>
                </c:pt>
                <c:pt idx="1">
                  <c:v>123.57319024868416</c:v>
                </c:pt>
                <c:pt idx="2">
                  <c:v>129.19273931370873</c:v>
                </c:pt>
                <c:pt idx="3">
                  <c:v>131.79971055129081</c:v>
                </c:pt>
                <c:pt idx="4">
                  <c:v>116.5818630899209</c:v>
                </c:pt>
                <c:pt idx="5">
                  <c:v>129.5313948409678</c:v>
                </c:pt>
                <c:pt idx="6">
                  <c:v>122.40424225916856</c:v>
                </c:pt>
                <c:pt idx="7">
                  <c:v>217.32539409353635</c:v>
                </c:pt>
                <c:pt idx="8">
                  <c:v>205.600626155779</c:v>
                </c:pt>
                <c:pt idx="9">
                  <c:v>113.39140538178962</c:v>
                </c:pt>
                <c:pt idx="10">
                  <c:v>185.71878229735745</c:v>
                </c:pt>
                <c:pt idx="11">
                  <c:v>203.60270375846827</c:v>
                </c:pt>
              </c:numCache>
            </c:numRef>
          </c:val>
          <c:shape val="cylinder"/>
        </c:ser>
        <c:overlap val="100"/>
        <c:shape val="cylinder"/>
        <c:axId val="43465291"/>
        <c:axId val="55643300"/>
      </c:bar3D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3300"/>
        <c:crosses val="autoZero"/>
        <c:auto val="1"/>
        <c:lblOffset val="100"/>
        <c:tickLblSkip val="1"/>
        <c:noMultiLvlLbl val="0"/>
      </c:catAx>
      <c:valAx>
        <c:axId val="55643300"/>
        <c:scaling>
          <c:orientation val="minMax"/>
        </c:scaling>
        <c:axPos val="l"/>
        <c:delete val="1"/>
        <c:majorTickMark val="out"/>
        <c:minorTickMark val="none"/>
        <c:tickLblPos val="nextTo"/>
        <c:crossAx val="434652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"/>
          <c:w val="0.287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data!$N$20:$N$31</c:f>
              <c:numCache>
                <c:ptCount val="12"/>
                <c:pt idx="0">
                  <c:v>0.4740469773975126</c:v>
                </c:pt>
                <c:pt idx="1">
                  <c:v>0.25519139733990864</c:v>
                </c:pt>
                <c:pt idx="2">
                  <c:v>0.5737722909913583</c:v>
                </c:pt>
                <c:pt idx="3">
                  <c:v>-0.7804327578601282</c:v>
                </c:pt>
                <c:pt idx="4">
                  <c:v>-1.50324634967533</c:v>
                </c:pt>
                <c:pt idx="5">
                  <c:v>-1.7410365508115557</c:v>
                </c:pt>
                <c:pt idx="6">
                  <c:v>-2.437016247450468</c:v>
                </c:pt>
                <c:pt idx="7">
                  <c:v>-4.0899217782219965</c:v>
                </c:pt>
                <c:pt idx="8">
                  <c:v>-3.590957044346349</c:v>
                </c:pt>
                <c:pt idx="9">
                  <c:v>-4.121198404094349</c:v>
                </c:pt>
                <c:pt idx="10">
                  <c:v>-4.08928666898912</c:v>
                </c:pt>
                <c:pt idx="11">
                  <c:v>-3.973779757110516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data!$O$20:$O$31</c:f>
              <c:numCache>
                <c:ptCount val="12"/>
                <c:pt idx="0">
                  <c:v>2.923295117278289</c:v>
                </c:pt>
                <c:pt idx="1">
                  <c:v>2.7508351239683</c:v>
                </c:pt>
                <c:pt idx="2">
                  <c:v>2.4413551143227408</c:v>
                </c:pt>
                <c:pt idx="3">
                  <c:v>2.507288639860778</c:v>
                </c:pt>
                <c:pt idx="4">
                  <c:v>2.817388642032584</c:v>
                </c:pt>
                <c:pt idx="5">
                  <c:v>2.9271418552005444</c:v>
                </c:pt>
                <c:pt idx="6">
                  <c:v>2.23653365555877</c:v>
                </c:pt>
                <c:pt idx="7">
                  <c:v>1.8731971681214166</c:v>
                </c:pt>
                <c:pt idx="8">
                  <c:v>2.05178723987857</c:v>
                </c:pt>
                <c:pt idx="9">
                  <c:v>1.8653959540699647</c:v>
                </c:pt>
                <c:pt idx="10">
                  <c:v>2.130805512837484</c:v>
                </c:pt>
                <c:pt idx="11">
                  <c:v>1.9805062673755296</c:v>
                </c:pt>
              </c:numCache>
            </c:numRef>
          </c:val>
          <c:shape val="box"/>
        </c:ser>
        <c:shape val="box"/>
        <c:axId val="31027653"/>
        <c:axId val="10813422"/>
      </c:bar3D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13422"/>
        <c:crosses val="autoZero"/>
        <c:auto val="1"/>
        <c:lblOffset val="100"/>
        <c:tickLblSkip val="1"/>
        <c:noMultiLvlLbl val="0"/>
      </c:catAx>
      <c:valAx>
        <c:axId val="10813422"/>
        <c:scaling>
          <c:orientation val="minMax"/>
        </c:scaling>
        <c:axPos val="l"/>
        <c:delete val="1"/>
        <c:majorTickMark val="out"/>
        <c:minorTickMark val="none"/>
        <c:tickLblPos val="nextTo"/>
        <c:crossAx val="31027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825"/>
          <c:y val="0.0105"/>
          <c:w val="0.37475"/>
          <c:h val="0.09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data!$L$20:$L$31</c:f>
              <c:numCache/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data!$K$20:$K$31</c:f>
              <c:numCache/>
            </c:numRef>
          </c:val>
          <c:shape val="cylinder"/>
        </c:ser>
        <c:overlap val="100"/>
        <c:shape val="cylinder"/>
        <c:axId val="30211935"/>
        <c:axId val="3471960"/>
      </c:bar3D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1960"/>
        <c:crosses val="autoZero"/>
        <c:auto val="1"/>
        <c:lblOffset val="100"/>
        <c:tickLblSkip val="1"/>
        <c:noMultiLvlLbl val="0"/>
      </c:catAx>
      <c:valAx>
        <c:axId val="3471960"/>
        <c:scaling>
          <c:orientation val="minMax"/>
        </c:scaling>
        <c:axPos val="l"/>
        <c:delete val="1"/>
        <c:majorTickMark val="out"/>
        <c:minorTickMark val="none"/>
        <c:tickLblPos val="nextTo"/>
        <c:crossAx val="30211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"/>
          <c:w val="0.287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data!$N$20:$N$31</c:f>
              <c:numCache/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data!$O$20:$O$31</c:f>
              <c:numCache/>
            </c:numRef>
          </c:val>
          <c:shape val="box"/>
        </c:ser>
        <c:shape val="box"/>
        <c:axId val="31247641"/>
        <c:axId val="12793314"/>
      </c:bar3D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</c:scaling>
        <c:axPos val="l"/>
        <c:delete val="1"/>
        <c:majorTickMark val="out"/>
        <c:minorTickMark val="none"/>
        <c:tickLblPos val="nextTo"/>
        <c:crossAx val="31247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5"/>
          <c:y val="0.0105"/>
          <c:w val="0.514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6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7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5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F57"/>
  <sheetViews>
    <sheetView tabSelected="1" zoomScale="70" zoomScaleNormal="70" zoomScalePageLayoutView="0" workbookViewId="0" topLeftCell="A1">
      <selection activeCell="J31" sqref="J31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20" width="9.00390625" style="34" customWidth="1"/>
    <col min="21" max="16384" width="9.00390625" style="12" customWidth="1"/>
  </cols>
  <sheetData>
    <row r="1" spans="1:8" ht="21.75">
      <c r="A1" s="62" t="s">
        <v>40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1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1" t="s">
        <v>4</v>
      </c>
      <c r="C4" s="31" t="s">
        <v>5</v>
      </c>
      <c r="D4" s="31" t="s">
        <v>6</v>
      </c>
      <c r="E4" s="30" t="s">
        <v>7</v>
      </c>
      <c r="F4" s="31" t="s">
        <v>8</v>
      </c>
      <c r="G4" s="31" t="s">
        <v>6</v>
      </c>
      <c r="H4" s="30" t="s">
        <v>7</v>
      </c>
    </row>
    <row r="5" spans="1:8" ht="21.75">
      <c r="A5" s="29" t="s">
        <v>9</v>
      </c>
      <c r="B5" s="1">
        <f>SUM(B6:B17)</f>
        <v>1792809.5320994868</v>
      </c>
      <c r="C5" s="1">
        <f>SUM(C6:C17)</f>
        <v>1867000.0001715575</v>
      </c>
      <c r="D5" s="2">
        <f>B5-C5</f>
        <v>-74190.46807207074</v>
      </c>
      <c r="E5" s="3">
        <f>D5*100/C5</f>
        <v>-3.973779757110521</v>
      </c>
      <c r="F5" s="1">
        <f>SUM(F6:F17)</f>
        <v>1757992.3827785726</v>
      </c>
      <c r="G5" s="2">
        <f>B5-F5</f>
        <v>34817.14932091418</v>
      </c>
      <c r="H5" s="4">
        <f aca="true" t="shared" si="0" ref="H5:H17">G5*100/F5</f>
        <v>1.9805062673755374</v>
      </c>
    </row>
    <row r="6" spans="1:8" ht="21.75">
      <c r="A6" s="28" t="s">
        <v>10</v>
      </c>
      <c r="B6" s="5">
        <v>114087.48010881501</v>
      </c>
      <c r="C6" s="5">
        <v>113549.20354156727</v>
      </c>
      <c r="D6" s="6">
        <f>B6-C6</f>
        <v>538.2765672477399</v>
      </c>
      <c r="E6" s="7">
        <f>D6*100/C6</f>
        <v>0.47404697739750457</v>
      </c>
      <c r="F6" s="5">
        <v>110847.09246707991</v>
      </c>
      <c r="G6" s="6">
        <f>B6-F6</f>
        <v>3240.3876417350984</v>
      </c>
      <c r="H6" s="7">
        <f t="shared" si="0"/>
        <v>2.92329511727829</v>
      </c>
    </row>
    <row r="7" spans="1:8" ht="21.75">
      <c r="A7" s="27" t="s">
        <v>11</v>
      </c>
      <c r="B7" s="8">
        <v>123573.19024868416</v>
      </c>
      <c r="C7" s="8">
        <v>123506.52100000002</v>
      </c>
      <c r="D7" s="9">
        <f aca="true" t="shared" si="1" ref="D7:D17">B7-C7</f>
        <v>66.6692486841348</v>
      </c>
      <c r="E7" s="10">
        <f aca="true" t="shared" si="2" ref="E7:E17">D7*100/C7</f>
        <v>0.05398034706534628</v>
      </c>
      <c r="F7" s="8">
        <v>120450.95009458192</v>
      </c>
      <c r="G7" s="9">
        <f aca="true" t="shared" si="3" ref="G7:G17">B7-F7</f>
        <v>3122.240154102241</v>
      </c>
      <c r="H7" s="11">
        <f t="shared" si="0"/>
        <v>2.5921258002951064</v>
      </c>
    </row>
    <row r="8" spans="1:8" ht="21.75">
      <c r="A8" s="28" t="s">
        <v>12</v>
      </c>
      <c r="B8" s="5">
        <v>129192.73931370873</v>
      </c>
      <c r="C8" s="5">
        <v>127704.79036662</v>
      </c>
      <c r="D8" s="6">
        <f t="shared" si="1"/>
        <v>1487.9489470887347</v>
      </c>
      <c r="E8" s="7">
        <f t="shared" si="2"/>
        <v>1.165147323618066</v>
      </c>
      <c r="F8" s="5">
        <v>126812.614273955</v>
      </c>
      <c r="G8" s="6">
        <f t="shared" si="3"/>
        <v>2380.125039753737</v>
      </c>
      <c r="H8" s="7">
        <f t="shared" si="0"/>
        <v>1.8768835051471462</v>
      </c>
    </row>
    <row r="9" spans="1:8" ht="21.75">
      <c r="A9" s="27" t="s">
        <v>13</v>
      </c>
      <c r="B9" s="8">
        <v>131799.7105512908</v>
      </c>
      <c r="C9" s="8">
        <v>137814.86823731998</v>
      </c>
      <c r="D9" s="9">
        <f t="shared" si="1"/>
        <v>-6015.1576860291825</v>
      </c>
      <c r="E9" s="10">
        <f t="shared" si="2"/>
        <v>-4.36466526650155</v>
      </c>
      <c r="F9" s="8">
        <v>128345.60089881465</v>
      </c>
      <c r="G9" s="9">
        <f t="shared" si="3"/>
        <v>3454.1096524761524</v>
      </c>
      <c r="H9" s="11">
        <f t="shared" si="0"/>
        <v>2.691256753863586</v>
      </c>
    </row>
    <row r="10" spans="1:8" ht="21.75">
      <c r="A10" s="28" t="s">
        <v>14</v>
      </c>
      <c r="B10" s="5">
        <v>116581.8630899209</v>
      </c>
      <c r="C10" s="5">
        <v>122049.24712056002</v>
      </c>
      <c r="D10" s="6">
        <f t="shared" si="1"/>
        <v>-5467.384030639121</v>
      </c>
      <c r="E10" s="7">
        <f t="shared" si="2"/>
        <v>-4.479654040994165</v>
      </c>
      <c r="F10" s="5">
        <v>111920.13699624217</v>
      </c>
      <c r="G10" s="6">
        <f t="shared" si="3"/>
        <v>4661.726093678721</v>
      </c>
      <c r="H10" s="7">
        <f t="shared" si="0"/>
        <v>4.1652255070374355</v>
      </c>
    </row>
    <row r="11" spans="1:8" ht="21.75">
      <c r="A11" s="27" t="s">
        <v>15</v>
      </c>
      <c r="B11" s="8">
        <v>129531.39484096781</v>
      </c>
      <c r="C11" s="8">
        <v>133338.15705615</v>
      </c>
      <c r="D11" s="9">
        <f t="shared" si="1"/>
        <v>-3806.762215182185</v>
      </c>
      <c r="E11" s="10">
        <f t="shared" si="2"/>
        <v>-2.8549683745659693</v>
      </c>
      <c r="F11" s="8">
        <v>125209.595057264</v>
      </c>
      <c r="G11" s="9">
        <f t="shared" si="3"/>
        <v>4321.799783703813</v>
      </c>
      <c r="H11" s="11">
        <f t="shared" si="0"/>
        <v>3.4516522329836294</v>
      </c>
    </row>
    <row r="12" spans="1:8" ht="21.75">
      <c r="A12" s="28" t="s">
        <v>16</v>
      </c>
      <c r="B12" s="5">
        <v>122404.24225916856</v>
      </c>
      <c r="C12" s="5">
        <v>130868.80336792998</v>
      </c>
      <c r="D12" s="6">
        <f t="shared" si="1"/>
        <v>-8464.561108761423</v>
      </c>
      <c r="E12" s="7">
        <f t="shared" si="2"/>
        <v>-6.467974712784532</v>
      </c>
      <c r="F12" s="5">
        <v>124614.34467773164</v>
      </c>
      <c r="G12" s="6">
        <f t="shared" si="3"/>
        <v>-2210.1024185630813</v>
      </c>
      <c r="H12" s="7">
        <f t="shared" si="0"/>
        <v>-1.7735537784824724</v>
      </c>
    </row>
    <row r="13" spans="1:8" ht="21.75">
      <c r="A13" s="27" t="s">
        <v>17</v>
      </c>
      <c r="B13" s="8">
        <v>217325.39409353634</v>
      </c>
      <c r="C13" s="8">
        <v>241910.90750525</v>
      </c>
      <c r="D13" s="9">
        <f t="shared" si="1"/>
        <v>-24585.513411713677</v>
      </c>
      <c r="E13" s="10">
        <f t="shared" si="2"/>
        <v>-10.163044595738253</v>
      </c>
      <c r="F13" s="8">
        <v>216354.4695976092</v>
      </c>
      <c r="G13" s="9">
        <f t="shared" si="3"/>
        <v>970.9244959271455</v>
      </c>
      <c r="H13" s="11">
        <f t="shared" si="0"/>
        <v>0.44876562880024484</v>
      </c>
    </row>
    <row r="14" spans="1:240" ht="21.75">
      <c r="A14" s="28" t="s">
        <v>18</v>
      </c>
      <c r="B14" s="5">
        <v>205600.626155779</v>
      </c>
      <c r="C14" s="5">
        <v>207406.49811327</v>
      </c>
      <c r="D14" s="6">
        <f t="shared" si="1"/>
        <v>-1805.8719574910065</v>
      </c>
      <c r="E14" s="7">
        <f t="shared" si="2"/>
        <v>-0.8706920824171929</v>
      </c>
      <c r="F14" s="5">
        <v>199603.98781503065</v>
      </c>
      <c r="G14" s="6">
        <f t="shared" si="3"/>
        <v>5996.638340748352</v>
      </c>
      <c r="H14" s="7">
        <f t="shared" si="0"/>
        <v>3.004267803659978</v>
      </c>
      <c r="I14" s="35"/>
      <c r="O14" s="33"/>
      <c r="P14" s="33"/>
      <c r="W14" s="13"/>
      <c r="X14" s="13"/>
      <c r="AE14" s="13"/>
      <c r="AF14" s="13"/>
      <c r="AM14" s="13"/>
      <c r="AN14" s="13"/>
      <c r="AU14" s="13"/>
      <c r="AV14" s="13"/>
      <c r="BC14" s="13"/>
      <c r="BD14" s="13"/>
      <c r="BK14" s="13"/>
      <c r="BL14" s="13"/>
      <c r="BS14" s="13"/>
      <c r="BT14" s="13"/>
      <c r="CA14" s="13"/>
      <c r="CB14" s="13"/>
      <c r="CI14" s="13"/>
      <c r="CJ14" s="13"/>
      <c r="CQ14" s="13"/>
      <c r="CR14" s="13"/>
      <c r="CY14" s="13"/>
      <c r="CZ14" s="13"/>
      <c r="DG14" s="13"/>
      <c r="DH14" s="13"/>
      <c r="DO14" s="13"/>
      <c r="DP14" s="13"/>
      <c r="DW14" s="13"/>
      <c r="DX14" s="13"/>
      <c r="EE14" s="13"/>
      <c r="EF14" s="13"/>
      <c r="EM14" s="13"/>
      <c r="EN14" s="13"/>
      <c r="EU14" s="13"/>
      <c r="EV14" s="13"/>
      <c r="FC14" s="13"/>
      <c r="FD14" s="13"/>
      <c r="FK14" s="13"/>
      <c r="FL14" s="13"/>
      <c r="FS14" s="13"/>
      <c r="FT14" s="13"/>
      <c r="GA14" s="13"/>
      <c r="GB14" s="13"/>
      <c r="GI14" s="13"/>
      <c r="GJ14" s="13"/>
      <c r="GQ14" s="13"/>
      <c r="GR14" s="13"/>
      <c r="GY14" s="13"/>
      <c r="GZ14" s="13"/>
      <c r="HG14" s="13"/>
      <c r="HH14" s="13"/>
      <c r="HO14" s="13"/>
      <c r="HP14" s="13"/>
      <c r="HW14" s="13"/>
      <c r="HX14" s="13"/>
      <c r="IE14" s="13"/>
      <c r="IF14" s="13"/>
    </row>
    <row r="15" spans="1:9" ht="21.75">
      <c r="A15" s="27" t="s">
        <v>19</v>
      </c>
      <c r="B15" s="8">
        <v>113391.40538178962</v>
      </c>
      <c r="C15" s="8">
        <v>125665.76011564999</v>
      </c>
      <c r="D15" s="9">
        <f t="shared" si="1"/>
        <v>-12274.354733860368</v>
      </c>
      <c r="E15" s="10">
        <f t="shared" si="2"/>
        <v>-9.767461496722973</v>
      </c>
      <c r="F15" s="8">
        <v>113628.073718796</v>
      </c>
      <c r="G15" s="9">
        <f t="shared" si="3"/>
        <v>-236.6683370063838</v>
      </c>
      <c r="H15" s="11">
        <f t="shared" si="0"/>
        <v>-0.20828333110009842</v>
      </c>
      <c r="I15" s="36"/>
    </row>
    <row r="16" spans="1:9" ht="21.75">
      <c r="A16" s="28" t="s">
        <v>20</v>
      </c>
      <c r="B16" s="5">
        <v>185718.78229735745</v>
      </c>
      <c r="C16" s="5">
        <v>193150.11553558998</v>
      </c>
      <c r="D16" s="6">
        <f t="shared" si="1"/>
        <v>-7431.333238232532</v>
      </c>
      <c r="E16" s="7">
        <f t="shared" si="2"/>
        <v>-3.8474391887501764</v>
      </c>
      <c r="F16" s="5">
        <v>178263.55460765917</v>
      </c>
      <c r="G16" s="6">
        <f t="shared" si="3"/>
        <v>7455.22768969828</v>
      </c>
      <c r="H16" s="7">
        <f t="shared" si="0"/>
        <v>4.182137905926153</v>
      </c>
      <c r="I16" s="36"/>
    </row>
    <row r="17" spans="1:9" ht="21.75">
      <c r="A17" s="27" t="s">
        <v>21</v>
      </c>
      <c r="B17" s="8">
        <v>203602.70375846827</v>
      </c>
      <c r="C17" s="8">
        <v>210035.12821164995</v>
      </c>
      <c r="D17" s="9">
        <f t="shared" si="1"/>
        <v>-6432.42445318168</v>
      </c>
      <c r="E17" s="10">
        <f t="shared" si="2"/>
        <v>-3.062546969143086</v>
      </c>
      <c r="F17" s="8">
        <v>201941.9625738083</v>
      </c>
      <c r="G17" s="9">
        <f t="shared" si="3"/>
        <v>1660.7411846599716</v>
      </c>
      <c r="H17" s="11">
        <f t="shared" si="0"/>
        <v>0.8223853841437155</v>
      </c>
      <c r="I17" s="42"/>
    </row>
    <row r="18" spans="9:240" ht="23.25">
      <c r="I18" s="43"/>
      <c r="O18" s="33"/>
      <c r="P18" s="33"/>
      <c r="W18" s="13"/>
      <c r="X18" s="13"/>
      <c r="AE18" s="13"/>
      <c r="AF18" s="13"/>
      <c r="AM18" s="13"/>
      <c r="AN18" s="13"/>
      <c r="AU18" s="13"/>
      <c r="AV18" s="13"/>
      <c r="BC18" s="13"/>
      <c r="BD18" s="13"/>
      <c r="BK18" s="13"/>
      <c r="BL18" s="13"/>
      <c r="BS18" s="13"/>
      <c r="BT18" s="13"/>
      <c r="CA18" s="13"/>
      <c r="CB18" s="13"/>
      <c r="CI18" s="13"/>
      <c r="CJ18" s="13"/>
      <c r="CQ18" s="13"/>
      <c r="CR18" s="13"/>
      <c r="CY18" s="13"/>
      <c r="CZ18" s="13"/>
      <c r="DG18" s="13"/>
      <c r="DH18" s="13"/>
      <c r="DO18" s="13"/>
      <c r="DP18" s="13"/>
      <c r="DW18" s="13"/>
      <c r="DX18" s="13"/>
      <c r="EE18" s="13"/>
      <c r="EF18" s="13"/>
      <c r="EM18" s="13"/>
      <c r="EN18" s="13"/>
      <c r="EU18" s="13"/>
      <c r="EV18" s="13"/>
      <c r="FC18" s="13"/>
      <c r="FD18" s="13"/>
      <c r="FK18" s="13"/>
      <c r="FL18" s="13"/>
      <c r="FS18" s="13"/>
      <c r="FT18" s="13"/>
      <c r="GA18" s="13"/>
      <c r="GB18" s="13"/>
      <c r="GI18" s="13"/>
      <c r="GJ18" s="13"/>
      <c r="GQ18" s="13"/>
      <c r="GR18" s="13"/>
      <c r="GY18" s="13"/>
      <c r="GZ18" s="13"/>
      <c r="HG18" s="13"/>
      <c r="HH18" s="13"/>
      <c r="HO18" s="13"/>
      <c r="HP18" s="13"/>
      <c r="HW18" s="13"/>
      <c r="HX18" s="13"/>
      <c r="IE18" s="13"/>
      <c r="IF18" s="13"/>
    </row>
    <row r="19" ht="23.25">
      <c r="I19" s="43" t="s">
        <v>1</v>
      </c>
    </row>
    <row r="20" spans="4:240" ht="23.25">
      <c r="D20" s="22"/>
      <c r="E20" s="22"/>
      <c r="F20" s="22"/>
      <c r="I20" s="45" t="s">
        <v>24</v>
      </c>
      <c r="J20" s="37"/>
      <c r="K20" s="37"/>
      <c r="O20" s="33"/>
      <c r="P20" s="33"/>
      <c r="Q20" s="37"/>
      <c r="R20" s="37"/>
      <c r="S20" s="37"/>
      <c r="W20" s="13"/>
      <c r="X20" s="13"/>
      <c r="Y20" s="26"/>
      <c r="Z20" s="26"/>
      <c r="AA20" s="26"/>
      <c r="AE20" s="13"/>
      <c r="AF20" s="13"/>
      <c r="AG20" s="26"/>
      <c r="AH20" s="26"/>
      <c r="AI20" s="26"/>
      <c r="AM20" s="13"/>
      <c r="AN20" s="13"/>
      <c r="AO20" s="26"/>
      <c r="AP20" s="26"/>
      <c r="AQ20" s="26"/>
      <c r="AU20" s="13"/>
      <c r="AV20" s="13"/>
      <c r="AW20" s="26"/>
      <c r="AX20" s="26"/>
      <c r="AY20" s="26"/>
      <c r="BC20" s="13"/>
      <c r="BD20" s="13"/>
      <c r="BE20" s="26"/>
      <c r="BF20" s="26"/>
      <c r="BG20" s="26"/>
      <c r="BK20" s="13"/>
      <c r="BL20" s="13"/>
      <c r="BM20" s="26"/>
      <c r="BN20" s="26"/>
      <c r="BO20" s="26"/>
      <c r="BS20" s="13"/>
      <c r="BT20" s="13"/>
      <c r="BU20" s="26"/>
      <c r="BV20" s="26"/>
      <c r="BW20" s="26"/>
      <c r="CA20" s="13"/>
      <c r="CB20" s="13"/>
      <c r="CC20" s="26"/>
      <c r="CD20" s="26"/>
      <c r="CE20" s="26"/>
      <c r="CI20" s="13"/>
      <c r="CJ20" s="13"/>
      <c r="CK20" s="26"/>
      <c r="CL20" s="26"/>
      <c r="CM20" s="26"/>
      <c r="CQ20" s="13"/>
      <c r="CR20" s="13"/>
      <c r="CS20" s="26"/>
      <c r="CT20" s="26"/>
      <c r="CU20" s="26"/>
      <c r="CY20" s="13"/>
      <c r="CZ20" s="13"/>
      <c r="DA20" s="26"/>
      <c r="DB20" s="26"/>
      <c r="DC20" s="26"/>
      <c r="DG20" s="13"/>
      <c r="DH20" s="13"/>
      <c r="DI20" s="26"/>
      <c r="DJ20" s="26"/>
      <c r="DK20" s="26"/>
      <c r="DO20" s="13"/>
      <c r="DP20" s="13"/>
      <c r="DQ20" s="26"/>
      <c r="DR20" s="26"/>
      <c r="DS20" s="26"/>
      <c r="DW20" s="13"/>
      <c r="DX20" s="13"/>
      <c r="DY20" s="26"/>
      <c r="DZ20" s="26"/>
      <c r="EA20" s="26"/>
      <c r="EE20" s="13"/>
      <c r="EF20" s="13"/>
      <c r="EG20" s="26"/>
      <c r="EH20" s="26"/>
      <c r="EI20" s="26"/>
      <c r="EM20" s="13"/>
      <c r="EN20" s="13"/>
      <c r="EO20" s="26"/>
      <c r="EP20" s="26"/>
      <c r="EQ20" s="26"/>
      <c r="EU20" s="13"/>
      <c r="EV20" s="13"/>
      <c r="EW20" s="26"/>
      <c r="EX20" s="26"/>
      <c r="EY20" s="26"/>
      <c r="FC20" s="13"/>
      <c r="FD20" s="13"/>
      <c r="FE20" s="26"/>
      <c r="FF20" s="26"/>
      <c r="FG20" s="26"/>
      <c r="FK20" s="13"/>
      <c r="FL20" s="13"/>
      <c r="FM20" s="26"/>
      <c r="FN20" s="26"/>
      <c r="FO20" s="26"/>
      <c r="FS20" s="13"/>
      <c r="FT20" s="13"/>
      <c r="FU20" s="26"/>
      <c r="FV20" s="26"/>
      <c r="FW20" s="26"/>
      <c r="GA20" s="13"/>
      <c r="GB20" s="13"/>
      <c r="GC20" s="26"/>
      <c r="GD20" s="26"/>
      <c r="GE20" s="26"/>
      <c r="GI20" s="13"/>
      <c r="GJ20" s="13"/>
      <c r="GK20" s="26"/>
      <c r="GL20" s="26"/>
      <c r="GM20" s="26"/>
      <c r="GQ20" s="13"/>
      <c r="GR20" s="13"/>
      <c r="GS20" s="26"/>
      <c r="GT20" s="26"/>
      <c r="GU20" s="26"/>
      <c r="GY20" s="13"/>
      <c r="GZ20" s="13"/>
      <c r="HA20" s="26"/>
      <c r="HB20" s="26"/>
      <c r="HC20" s="26"/>
      <c r="HG20" s="13"/>
      <c r="HH20" s="13"/>
      <c r="HI20" s="26"/>
      <c r="HJ20" s="26"/>
      <c r="HK20" s="26"/>
      <c r="HO20" s="13"/>
      <c r="HP20" s="13"/>
      <c r="HQ20" s="26"/>
      <c r="HR20" s="26"/>
      <c r="HS20" s="26"/>
      <c r="HW20" s="13"/>
      <c r="HX20" s="13"/>
      <c r="HY20" s="26"/>
      <c r="HZ20" s="26"/>
      <c r="IA20" s="26"/>
      <c r="IE20" s="13"/>
      <c r="IF20" s="13"/>
    </row>
    <row r="21" spans="5:240" ht="23.25">
      <c r="E21" s="21"/>
      <c r="I21" s="47" t="s">
        <v>25</v>
      </c>
      <c r="J21" s="38"/>
      <c r="O21" s="33"/>
      <c r="P21" s="33"/>
      <c r="R21" s="38"/>
      <c r="W21" s="13"/>
      <c r="X21" s="13"/>
      <c r="Z21" s="25"/>
      <c r="AE21" s="13"/>
      <c r="AF21" s="13"/>
      <c r="AH21" s="25"/>
      <c r="AM21" s="13"/>
      <c r="AN21" s="13"/>
      <c r="AP21" s="25"/>
      <c r="AU21" s="13"/>
      <c r="AV21" s="13"/>
      <c r="AX21" s="25"/>
      <c r="BC21" s="13"/>
      <c r="BD21" s="13"/>
      <c r="BF21" s="25"/>
      <c r="BK21" s="13"/>
      <c r="BL21" s="13"/>
      <c r="BN21" s="25"/>
      <c r="BS21" s="13"/>
      <c r="BT21" s="13"/>
      <c r="BV21" s="25"/>
      <c r="CA21" s="13"/>
      <c r="CB21" s="13"/>
      <c r="CD21" s="25"/>
      <c r="CI21" s="13"/>
      <c r="CJ21" s="13"/>
      <c r="CL21" s="25"/>
      <c r="CQ21" s="13"/>
      <c r="CR21" s="13"/>
      <c r="CT21" s="25"/>
      <c r="CY21" s="13"/>
      <c r="CZ21" s="13"/>
      <c r="DB21" s="25"/>
      <c r="DG21" s="13"/>
      <c r="DH21" s="13"/>
      <c r="DJ21" s="25"/>
      <c r="DO21" s="13"/>
      <c r="DP21" s="13"/>
      <c r="DR21" s="25"/>
      <c r="DW21" s="13"/>
      <c r="DX21" s="13"/>
      <c r="DZ21" s="25"/>
      <c r="EE21" s="13"/>
      <c r="EF21" s="13"/>
      <c r="EH21" s="25"/>
      <c r="EM21" s="13"/>
      <c r="EN21" s="13"/>
      <c r="EP21" s="25"/>
      <c r="EU21" s="13"/>
      <c r="EV21" s="13"/>
      <c r="EX21" s="25"/>
      <c r="FC21" s="13"/>
      <c r="FD21" s="13"/>
      <c r="FF21" s="25"/>
      <c r="FK21" s="13"/>
      <c r="FL21" s="13"/>
      <c r="FN21" s="25"/>
      <c r="FS21" s="13"/>
      <c r="FT21" s="13"/>
      <c r="FV21" s="25"/>
      <c r="GA21" s="13"/>
      <c r="GB21" s="13"/>
      <c r="GD21" s="25"/>
      <c r="GI21" s="13"/>
      <c r="GJ21" s="13"/>
      <c r="GL21" s="25"/>
      <c r="GQ21" s="13"/>
      <c r="GR21" s="13"/>
      <c r="GT21" s="25"/>
      <c r="GY21" s="13"/>
      <c r="GZ21" s="13"/>
      <c r="HB21" s="25"/>
      <c r="HG21" s="13"/>
      <c r="HH21" s="13"/>
      <c r="HJ21" s="25"/>
      <c r="HO21" s="13"/>
      <c r="HP21" s="13"/>
      <c r="HR21" s="25"/>
      <c r="HW21" s="13"/>
      <c r="HX21" s="13"/>
      <c r="HZ21" s="25"/>
      <c r="IE21" s="13"/>
      <c r="IF21" s="13"/>
    </row>
    <row r="22" spans="1:240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1"/>
      <c r="K22" s="41"/>
      <c r="L22" s="41"/>
      <c r="M22" s="41"/>
      <c r="N22" s="39"/>
      <c r="O22" s="39"/>
      <c r="P22" s="39"/>
      <c r="Q22" s="39"/>
      <c r="R22" s="39"/>
      <c r="S22" s="39"/>
      <c r="T22" s="3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</row>
    <row r="23" spans="1:240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1"/>
      <c r="K23" s="41"/>
      <c r="L23" s="41"/>
      <c r="M23" s="41"/>
      <c r="N23" s="39"/>
      <c r="O23" s="39"/>
      <c r="P23" s="39"/>
      <c r="Q23" s="39"/>
      <c r="R23" s="39"/>
      <c r="S23" s="39"/>
      <c r="T23" s="3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</row>
    <row r="24" spans="1:240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15"/>
      <c r="V24" s="15"/>
      <c r="W24" s="15"/>
      <c r="X24" s="15"/>
      <c r="Y24" s="15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</row>
    <row r="25" spans="6:25" ht="23.25">
      <c r="F25" s="18"/>
      <c r="G25" s="18"/>
      <c r="H25" s="23"/>
      <c r="I25" s="45" t="s">
        <v>29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15"/>
      <c r="V25" s="15"/>
      <c r="W25" s="15"/>
      <c r="X25" s="15"/>
      <c r="Y25" s="15"/>
    </row>
    <row r="26" spans="6:25" ht="23.25">
      <c r="F26" s="18"/>
      <c r="G26" s="18"/>
      <c r="H26" s="23"/>
      <c r="I26" s="43" t="s">
        <v>30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5"/>
      <c r="V26" s="15"/>
      <c r="W26" s="15"/>
      <c r="X26" s="15"/>
      <c r="Y26" s="15"/>
    </row>
    <row r="27" spans="6:25" ht="23.25">
      <c r="F27" s="16"/>
      <c r="G27" s="16"/>
      <c r="H27" s="15"/>
      <c r="I27" s="43" t="s">
        <v>31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5"/>
      <c r="V27" s="15"/>
      <c r="W27" s="15"/>
      <c r="X27" s="15"/>
      <c r="Y27" s="15"/>
    </row>
    <row r="28" spans="6:25" ht="23.25">
      <c r="F28" s="16"/>
      <c r="G28" s="16"/>
      <c r="H28" s="15"/>
      <c r="I28" s="43" t="s">
        <v>32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5"/>
      <c r="V28" s="15"/>
      <c r="W28" s="15"/>
      <c r="X28" s="15"/>
      <c r="Y28" s="15"/>
    </row>
    <row r="29" spans="6:25" ht="24">
      <c r="F29" s="16"/>
      <c r="G29" s="16"/>
      <c r="H29" s="15"/>
      <c r="I29" s="43" t="s">
        <v>33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5"/>
      <c r="V29" s="15"/>
      <c r="W29" s="15"/>
      <c r="X29" s="15"/>
      <c r="Y29" s="15"/>
    </row>
    <row r="30" spans="6:25" ht="24">
      <c r="F30" s="16"/>
      <c r="G30" s="16"/>
      <c r="H30" s="15"/>
      <c r="I30" s="43" t="s">
        <v>34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15"/>
      <c r="V30" s="15"/>
      <c r="W30" s="15"/>
      <c r="X30" s="15"/>
      <c r="Y30" s="15"/>
    </row>
    <row r="31" spans="6:25" ht="24">
      <c r="F31" s="16"/>
      <c r="G31" s="16"/>
      <c r="H31" s="15"/>
      <c r="I31" s="43" t="s">
        <v>35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15"/>
      <c r="V31" s="15"/>
      <c r="W31" s="15"/>
      <c r="X31" s="15"/>
      <c r="Y31" s="15"/>
    </row>
    <row r="32" spans="6:25" ht="21.75">
      <c r="F32" s="16"/>
      <c r="G32" s="16"/>
      <c r="H32" s="15"/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5"/>
      <c r="V32" s="15"/>
      <c r="W32" s="15"/>
      <c r="X32" s="15"/>
      <c r="Y32" s="15"/>
    </row>
    <row r="33" spans="6:25" ht="21.75">
      <c r="F33" s="16"/>
      <c r="G33" s="16"/>
      <c r="H33" s="15"/>
      <c r="I33" s="42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5"/>
      <c r="V33" s="15"/>
      <c r="W33" s="15"/>
      <c r="X33" s="15"/>
      <c r="Y33" s="15"/>
    </row>
    <row r="34" spans="1:25" ht="21.75">
      <c r="A34" s="17"/>
      <c r="B34" s="16"/>
      <c r="C34" s="16"/>
      <c r="D34" s="16"/>
      <c r="E34" s="15"/>
      <c r="F34" s="12"/>
      <c r="G34" s="16"/>
      <c r="H34" s="15"/>
      <c r="I34" s="42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15"/>
      <c r="V34" s="15"/>
      <c r="W34" s="15"/>
      <c r="X34" s="15"/>
      <c r="Y34" s="15"/>
    </row>
    <row r="35" spans="1:25" ht="21.75">
      <c r="A35" s="17"/>
      <c r="B35" s="16"/>
      <c r="C35" s="16"/>
      <c r="D35" s="16"/>
      <c r="E35" s="15"/>
      <c r="F35" s="16"/>
      <c r="G35" s="16"/>
      <c r="H35" s="15"/>
      <c r="I35" s="42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15"/>
      <c r="V35" s="15"/>
      <c r="W35" s="15"/>
      <c r="X35" s="15"/>
      <c r="Y35" s="15"/>
    </row>
    <row r="36" spans="1:25" ht="21.75">
      <c r="A36" s="17"/>
      <c r="B36" s="16"/>
      <c r="C36" s="16"/>
      <c r="D36" s="16"/>
      <c r="E36" s="15"/>
      <c r="F36" s="16"/>
      <c r="G36" s="16"/>
      <c r="H36" s="15"/>
      <c r="I36" s="42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15"/>
      <c r="V36" s="15"/>
      <c r="W36" s="15"/>
      <c r="X36" s="15"/>
      <c r="Y36" s="15"/>
    </row>
    <row r="37" spans="1:25" ht="21.75">
      <c r="A37" s="17"/>
      <c r="B37" s="16"/>
      <c r="C37" s="16"/>
      <c r="D37" s="16"/>
      <c r="E37" s="15"/>
      <c r="F37" s="16"/>
      <c r="G37" s="16"/>
      <c r="H37" s="15"/>
      <c r="I37" s="4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15"/>
      <c r="V37" s="15"/>
      <c r="W37" s="15"/>
      <c r="X37" s="15"/>
      <c r="Y37" s="15"/>
    </row>
    <row r="38" spans="1:25" ht="21.75">
      <c r="A38" s="15"/>
      <c r="B38" s="16"/>
      <c r="C38" s="16"/>
      <c r="D38" s="16"/>
      <c r="E38" s="15"/>
      <c r="F38" s="16"/>
      <c r="G38" s="16"/>
      <c r="H38" s="15"/>
      <c r="I38" s="4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15"/>
      <c r="V38" s="15"/>
      <c r="W38" s="15"/>
      <c r="X38" s="15"/>
      <c r="Y38" s="15"/>
    </row>
    <row r="39" spans="8:25" ht="21.75">
      <c r="H39" s="15"/>
      <c r="I39" s="42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5"/>
      <c r="V39" s="15"/>
      <c r="W39" s="15"/>
      <c r="X39" s="15"/>
      <c r="Y39" s="15"/>
    </row>
    <row r="40" spans="8:25" ht="21.75">
      <c r="H40" s="15"/>
      <c r="I40" s="42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15"/>
      <c r="V40" s="15"/>
      <c r="W40" s="15"/>
      <c r="X40" s="15"/>
      <c r="Y40" s="15"/>
    </row>
    <row r="41" spans="8:25" ht="21.75">
      <c r="H41" s="15"/>
      <c r="I41" s="4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15"/>
      <c r="V41" s="15"/>
      <c r="W41" s="15"/>
      <c r="X41" s="15"/>
      <c r="Y41" s="15"/>
    </row>
    <row r="42" spans="4:25" ht="21.75">
      <c r="D42" s="22"/>
      <c r="E42" s="22"/>
      <c r="F42" s="22"/>
      <c r="H42" s="15"/>
      <c r="I42" s="42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15"/>
      <c r="V42" s="15"/>
      <c r="W42" s="15"/>
      <c r="X42" s="15"/>
      <c r="Y42" s="15"/>
    </row>
    <row r="43" spans="5:25" ht="5.25" customHeight="1">
      <c r="E43" s="21"/>
      <c r="H43" s="15"/>
      <c r="I43" s="42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15"/>
      <c r="V43" s="15"/>
      <c r="W43" s="15"/>
      <c r="X43" s="15"/>
      <c r="Y43" s="15"/>
    </row>
    <row r="44" spans="1:25" ht="21.75">
      <c r="A44" s="20"/>
      <c r="B44" s="19"/>
      <c r="C44" s="19"/>
      <c r="D44" s="19"/>
      <c r="E44" s="19"/>
      <c r="F44" s="19"/>
      <c r="G44" s="18"/>
      <c r="H44" s="15"/>
      <c r="I44" s="42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15"/>
      <c r="V44" s="15"/>
      <c r="W44" s="15"/>
      <c r="X44" s="15"/>
      <c r="Y44" s="15"/>
    </row>
    <row r="45" spans="1:25" ht="21.75">
      <c r="A45" s="20"/>
      <c r="B45" s="19"/>
      <c r="C45" s="19"/>
      <c r="D45" s="19"/>
      <c r="E45" s="19"/>
      <c r="F45" s="19"/>
      <c r="G45" s="18"/>
      <c r="H45" s="15"/>
      <c r="I45" s="42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15"/>
      <c r="V45" s="15"/>
      <c r="W45" s="15"/>
      <c r="X45" s="15"/>
      <c r="Y45" s="15"/>
    </row>
    <row r="46" spans="1:25" ht="21.75">
      <c r="A46" s="17"/>
      <c r="B46" s="16"/>
      <c r="C46" s="16"/>
      <c r="D46" s="16"/>
      <c r="E46" s="15"/>
      <c r="F46" s="16"/>
      <c r="G46" s="16"/>
      <c r="H46" s="15"/>
      <c r="I46" s="42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15"/>
      <c r="V46" s="15"/>
      <c r="W46" s="15"/>
      <c r="X46" s="15"/>
      <c r="Y46" s="15"/>
    </row>
    <row r="47" spans="1:25" ht="21.75">
      <c r="A47" s="17"/>
      <c r="B47" s="16"/>
      <c r="C47" s="16"/>
      <c r="D47" s="16"/>
      <c r="E47" s="15"/>
      <c r="F47" s="16"/>
      <c r="G47" s="16"/>
      <c r="H47" s="15"/>
      <c r="I47" s="42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15"/>
      <c r="V47" s="15"/>
      <c r="W47" s="15"/>
      <c r="X47" s="15"/>
      <c r="Y47" s="15"/>
    </row>
    <row r="48" spans="1:25" ht="21.75">
      <c r="A48" s="17"/>
      <c r="B48" s="16"/>
      <c r="C48" s="16"/>
      <c r="D48" s="16"/>
      <c r="E48" s="15"/>
      <c r="F48" s="16"/>
      <c r="G48" s="16"/>
      <c r="H48" s="15"/>
      <c r="I48" s="42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15"/>
      <c r="V48" s="15"/>
      <c r="W48" s="15"/>
      <c r="X48" s="15"/>
      <c r="Y48" s="15"/>
    </row>
    <row r="49" spans="1:25" ht="21.75">
      <c r="A49" s="17"/>
      <c r="B49" s="16"/>
      <c r="C49" s="16"/>
      <c r="D49" s="16"/>
      <c r="E49" s="15"/>
      <c r="F49" s="16"/>
      <c r="G49" s="16"/>
      <c r="H49" s="15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15"/>
      <c r="V49" s="15"/>
      <c r="W49" s="15"/>
      <c r="X49" s="15"/>
      <c r="Y49" s="15"/>
    </row>
    <row r="50" spans="1:25" ht="21.75">
      <c r="A50" s="17"/>
      <c r="B50" s="16"/>
      <c r="C50" s="16"/>
      <c r="D50" s="16"/>
      <c r="E50" s="15"/>
      <c r="F50" s="16"/>
      <c r="G50" s="16"/>
      <c r="H50" s="15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15"/>
      <c r="V50" s="15"/>
      <c r="W50" s="15"/>
      <c r="X50" s="15"/>
      <c r="Y50" s="15"/>
    </row>
    <row r="51" spans="1:25" ht="21.75">
      <c r="A51" s="17"/>
      <c r="B51" s="16"/>
      <c r="C51" s="16"/>
      <c r="D51" s="16"/>
      <c r="E51" s="15"/>
      <c r="F51" s="16"/>
      <c r="G51" s="16"/>
      <c r="H51" s="15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15"/>
      <c r="V51" s="15"/>
      <c r="W51" s="15"/>
      <c r="X51" s="15"/>
      <c r="Y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T57"/>
  <sheetViews>
    <sheetView zoomScale="70" zoomScaleNormal="70" zoomScalePageLayoutView="0" workbookViewId="0" topLeftCell="A1">
      <selection activeCell="B6" sqref="B6:B17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10" width="11.8515625" style="33" customWidth="1"/>
    <col min="11" max="11" width="11.421875" style="48" customWidth="1"/>
    <col min="12" max="12" width="10.8515625" style="48" bestFit="1" customWidth="1"/>
    <col min="13" max="13" width="5.421875" style="48" bestFit="1" customWidth="1"/>
    <col min="14" max="15" width="8.421875" style="49" customWidth="1"/>
    <col min="16" max="16" width="12.8515625" style="49" bestFit="1" customWidth="1"/>
    <col min="17" max="17" width="12.421875" style="48" bestFit="1" customWidth="1"/>
    <col min="18" max="18" width="0.42578125" style="49" customWidth="1"/>
    <col min="19" max="19" width="13.57421875" style="48" customWidth="1"/>
    <col min="20" max="22" width="9.00390625" style="49" customWidth="1"/>
    <col min="23" max="34" width="9.00390625" style="34" customWidth="1"/>
    <col min="35" max="16384" width="9.00390625" style="12" customWidth="1"/>
  </cols>
  <sheetData>
    <row r="1" spans="1:8" ht="21.75">
      <c r="A1" s="62" t="s">
        <v>39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2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2" t="s">
        <v>4</v>
      </c>
      <c r="C4" s="32" t="s">
        <v>5</v>
      </c>
      <c r="D4" s="32" t="s">
        <v>6</v>
      </c>
      <c r="E4" s="30" t="s">
        <v>7</v>
      </c>
      <c r="F4" s="32" t="s">
        <v>8</v>
      </c>
      <c r="G4" s="32" t="s">
        <v>6</v>
      </c>
      <c r="H4" s="30" t="s">
        <v>7</v>
      </c>
    </row>
    <row r="5" spans="1:11" ht="21.75">
      <c r="A5" s="29" t="s">
        <v>9</v>
      </c>
      <c r="B5" s="1">
        <f>SUM(B6:B17)</f>
        <v>1792809.5320994868</v>
      </c>
      <c r="C5" s="1">
        <f>SUM(C6:C17)</f>
        <v>1867000.0001715575</v>
      </c>
      <c r="D5" s="2">
        <f>SUM(D6:D17)</f>
        <v>-74190.46807207057</v>
      </c>
      <c r="E5" s="3">
        <f aca="true" t="shared" si="0" ref="E5:E17">D5*100/C5</f>
        <v>-3.973779757110511</v>
      </c>
      <c r="F5" s="1">
        <f>SUM(F6:F17)</f>
        <v>1757992.3827785726</v>
      </c>
      <c r="G5" s="2">
        <f>B5-F5</f>
        <v>34817.14932091418</v>
      </c>
      <c r="H5" s="4">
        <f aca="true" t="shared" si="1" ref="H5:H17">G5*100/F5</f>
        <v>1.9805062673755374</v>
      </c>
      <c r="K5" s="50"/>
    </row>
    <row r="6" spans="1:11" ht="21.75">
      <c r="A6" s="28" t="s">
        <v>10</v>
      </c>
      <c r="B6" s="5">
        <v>114087.48010881501</v>
      </c>
      <c r="C6" s="5">
        <v>113549.20354156727</v>
      </c>
      <c r="D6" s="6">
        <f aca="true" t="shared" si="2" ref="D6:D17">B6-C6</f>
        <v>538.2765672477399</v>
      </c>
      <c r="E6" s="7">
        <f t="shared" si="0"/>
        <v>0.47404697739750457</v>
      </c>
      <c r="F6" s="5">
        <v>110847.09246707991</v>
      </c>
      <c r="G6" s="6">
        <f>B6-F6</f>
        <v>3240.3876417350984</v>
      </c>
      <c r="H6" s="7">
        <f t="shared" si="1"/>
        <v>2.92329511727829</v>
      </c>
      <c r="K6" s="50"/>
    </row>
    <row r="7" spans="1:11" ht="21.75">
      <c r="A7" s="27" t="s">
        <v>11</v>
      </c>
      <c r="B7" s="8">
        <v>123573.19024868416</v>
      </c>
      <c r="C7" s="8">
        <v>123506.52100000002</v>
      </c>
      <c r="D7" s="9">
        <f t="shared" si="2"/>
        <v>66.6692486841348</v>
      </c>
      <c r="E7" s="10">
        <f t="shared" si="0"/>
        <v>0.05398034706534628</v>
      </c>
      <c r="F7" s="8">
        <v>120450.95009458192</v>
      </c>
      <c r="G7" s="9">
        <f aca="true" t="shared" si="3" ref="G7:G17">B7-F7</f>
        <v>3122.240154102241</v>
      </c>
      <c r="H7" s="11">
        <f t="shared" si="1"/>
        <v>2.5921258002951064</v>
      </c>
      <c r="K7" s="50"/>
    </row>
    <row r="8" spans="1:11" ht="21.75">
      <c r="A8" s="28" t="s">
        <v>12</v>
      </c>
      <c r="B8" s="5">
        <v>129192.73931370873</v>
      </c>
      <c r="C8" s="5">
        <v>127704.79036662</v>
      </c>
      <c r="D8" s="6">
        <f t="shared" si="2"/>
        <v>1487.9489470887347</v>
      </c>
      <c r="E8" s="7">
        <f t="shared" si="0"/>
        <v>1.165147323618066</v>
      </c>
      <c r="F8" s="5">
        <v>126812.614273955</v>
      </c>
      <c r="G8" s="6">
        <f t="shared" si="3"/>
        <v>2380.125039753737</v>
      </c>
      <c r="H8" s="7">
        <f t="shared" si="1"/>
        <v>1.8768835051471462</v>
      </c>
      <c r="K8" s="50"/>
    </row>
    <row r="9" spans="1:11" ht="21.75">
      <c r="A9" s="27" t="s">
        <v>13</v>
      </c>
      <c r="B9" s="8">
        <v>131799.7105512908</v>
      </c>
      <c r="C9" s="8">
        <v>137814.86823731998</v>
      </c>
      <c r="D9" s="9">
        <f t="shared" si="2"/>
        <v>-6015.1576860291825</v>
      </c>
      <c r="E9" s="10">
        <f t="shared" si="0"/>
        <v>-4.36466526650155</v>
      </c>
      <c r="F9" s="8">
        <v>128345.60089881465</v>
      </c>
      <c r="G9" s="9">
        <f t="shared" si="3"/>
        <v>3454.1096524761524</v>
      </c>
      <c r="H9" s="11">
        <f t="shared" si="1"/>
        <v>2.691256753863586</v>
      </c>
      <c r="K9" s="50"/>
    </row>
    <row r="10" spans="1:11" ht="21.75">
      <c r="A10" s="28" t="s">
        <v>14</v>
      </c>
      <c r="B10" s="5">
        <v>116581.8630899209</v>
      </c>
      <c r="C10" s="5">
        <v>122049.24712056002</v>
      </c>
      <c r="D10" s="6">
        <f t="shared" si="2"/>
        <v>-5467.384030639121</v>
      </c>
      <c r="E10" s="7">
        <f t="shared" si="0"/>
        <v>-4.479654040994165</v>
      </c>
      <c r="F10" s="5">
        <v>111920.13699624217</v>
      </c>
      <c r="G10" s="6">
        <f t="shared" si="3"/>
        <v>4661.726093678721</v>
      </c>
      <c r="H10" s="7">
        <f t="shared" si="1"/>
        <v>4.1652255070374355</v>
      </c>
      <c r="K10" s="50"/>
    </row>
    <row r="11" spans="1:11" ht="21.75">
      <c r="A11" s="27" t="s">
        <v>15</v>
      </c>
      <c r="B11" s="8">
        <v>129531.39484096781</v>
      </c>
      <c r="C11" s="8">
        <v>133338.15705615</v>
      </c>
      <c r="D11" s="9">
        <f t="shared" si="2"/>
        <v>-3806.762215182185</v>
      </c>
      <c r="E11" s="10">
        <f t="shared" si="0"/>
        <v>-2.8549683745659693</v>
      </c>
      <c r="F11" s="8">
        <v>125209.595057264</v>
      </c>
      <c r="G11" s="9">
        <f t="shared" si="3"/>
        <v>4321.799783703813</v>
      </c>
      <c r="H11" s="11">
        <f t="shared" si="1"/>
        <v>3.4516522329836294</v>
      </c>
      <c r="K11" s="50"/>
    </row>
    <row r="12" spans="1:12" ht="21.75">
      <c r="A12" s="28" t="s">
        <v>16</v>
      </c>
      <c r="B12" s="5">
        <v>122404.24225916856</v>
      </c>
      <c r="C12" s="5">
        <v>130868.80336792998</v>
      </c>
      <c r="D12" s="6">
        <f t="shared" si="2"/>
        <v>-8464.561108761423</v>
      </c>
      <c r="E12" s="7">
        <f t="shared" si="0"/>
        <v>-6.467974712784532</v>
      </c>
      <c r="F12" s="5">
        <v>124614.34467773164</v>
      </c>
      <c r="G12" s="6">
        <f t="shared" si="3"/>
        <v>-2210.1024185630813</v>
      </c>
      <c r="H12" s="7">
        <f t="shared" si="1"/>
        <v>-1.7735537784824724</v>
      </c>
      <c r="K12" s="50"/>
      <c r="L12" s="51"/>
    </row>
    <row r="13" spans="1:12" ht="21.75">
      <c r="A13" s="27" t="s">
        <v>17</v>
      </c>
      <c r="B13" s="8">
        <v>217325.39409353634</v>
      </c>
      <c r="C13" s="8">
        <v>241910.90750525</v>
      </c>
      <c r="D13" s="9">
        <f t="shared" si="2"/>
        <v>-24585.513411713677</v>
      </c>
      <c r="E13" s="10">
        <f t="shared" si="0"/>
        <v>-10.163044595738253</v>
      </c>
      <c r="F13" s="8">
        <v>216354.4695976092</v>
      </c>
      <c r="G13" s="9">
        <f t="shared" si="3"/>
        <v>970.9244959271455</v>
      </c>
      <c r="H13" s="11">
        <f t="shared" si="1"/>
        <v>0.44876562880024484</v>
      </c>
      <c r="K13" s="52"/>
      <c r="L13" s="51"/>
    </row>
    <row r="14" spans="1:254" ht="21.75">
      <c r="A14" s="28" t="s">
        <v>18</v>
      </c>
      <c r="B14" s="5">
        <v>205600.626155779</v>
      </c>
      <c r="C14" s="5">
        <v>207406.49811327</v>
      </c>
      <c r="D14" s="6">
        <f t="shared" si="2"/>
        <v>-1805.8719574910065</v>
      </c>
      <c r="E14" s="7">
        <f t="shared" si="0"/>
        <v>-0.8706920824171929</v>
      </c>
      <c r="F14" s="5">
        <v>199603.98781503065</v>
      </c>
      <c r="G14" s="6">
        <f t="shared" si="3"/>
        <v>5996.638340748352</v>
      </c>
      <c r="H14" s="7">
        <f t="shared" si="1"/>
        <v>3.004267803659978</v>
      </c>
      <c r="I14" s="35"/>
      <c r="J14" s="35"/>
      <c r="K14" s="50"/>
      <c r="U14" s="48"/>
      <c r="V14" s="48"/>
      <c r="AC14" s="33"/>
      <c r="AD14" s="33"/>
      <c r="AK14" s="13"/>
      <c r="AL14" s="13"/>
      <c r="AS14" s="13"/>
      <c r="AT14" s="13"/>
      <c r="BA14" s="13"/>
      <c r="BB14" s="13"/>
      <c r="BI14" s="13"/>
      <c r="BJ14" s="13"/>
      <c r="BQ14" s="13"/>
      <c r="BR14" s="13"/>
      <c r="BY14" s="13"/>
      <c r="BZ14" s="13"/>
      <c r="CG14" s="13"/>
      <c r="CH14" s="13"/>
      <c r="CO14" s="13"/>
      <c r="CP14" s="13"/>
      <c r="CW14" s="13"/>
      <c r="CX14" s="13"/>
      <c r="DE14" s="13"/>
      <c r="DF14" s="13"/>
      <c r="DM14" s="13"/>
      <c r="DN14" s="13"/>
      <c r="DU14" s="13"/>
      <c r="DV14" s="13"/>
      <c r="EC14" s="13"/>
      <c r="ED14" s="13"/>
      <c r="EK14" s="13"/>
      <c r="EL14" s="13"/>
      <c r="ES14" s="13"/>
      <c r="ET14" s="13"/>
      <c r="FA14" s="13"/>
      <c r="FB14" s="13"/>
      <c r="FI14" s="13"/>
      <c r="FJ14" s="13"/>
      <c r="FQ14" s="13"/>
      <c r="FR14" s="13"/>
      <c r="FY14" s="13"/>
      <c r="FZ14" s="13"/>
      <c r="GG14" s="13"/>
      <c r="GH14" s="13"/>
      <c r="GO14" s="13"/>
      <c r="GP14" s="13"/>
      <c r="GW14" s="13"/>
      <c r="GX14" s="13"/>
      <c r="HE14" s="13"/>
      <c r="HF14" s="13"/>
      <c r="HM14" s="13"/>
      <c r="HN14" s="13"/>
      <c r="HU14" s="13"/>
      <c r="HV14" s="13"/>
      <c r="IC14" s="13"/>
      <c r="ID14" s="13"/>
      <c r="IK14" s="13"/>
      <c r="IL14" s="13"/>
      <c r="IS14" s="13"/>
      <c r="IT14" s="13"/>
    </row>
    <row r="15" spans="1:15" ht="21.75">
      <c r="A15" s="27" t="s">
        <v>19</v>
      </c>
      <c r="B15" s="8">
        <v>113391.40538178962</v>
      </c>
      <c r="C15" s="8">
        <v>125665.76011564999</v>
      </c>
      <c r="D15" s="9">
        <f t="shared" si="2"/>
        <v>-12274.354733860368</v>
      </c>
      <c r="E15" s="10">
        <f t="shared" si="0"/>
        <v>-9.767461496722973</v>
      </c>
      <c r="F15" s="8">
        <v>113628.073718796</v>
      </c>
      <c r="G15" s="9">
        <f t="shared" si="3"/>
        <v>-236.6683370063838</v>
      </c>
      <c r="H15" s="11">
        <f t="shared" si="1"/>
        <v>-0.20828333110009842</v>
      </c>
      <c r="I15" s="36"/>
      <c r="J15" s="36"/>
      <c r="K15" s="52"/>
      <c r="L15" s="51"/>
      <c r="N15" s="48"/>
      <c r="O15" s="48"/>
    </row>
    <row r="16" spans="1:15" ht="21.75">
      <c r="A16" s="28" t="s">
        <v>20</v>
      </c>
      <c r="B16" s="5">
        <v>185718.78229735745</v>
      </c>
      <c r="C16" s="5">
        <v>193150.11553558998</v>
      </c>
      <c r="D16" s="6">
        <f t="shared" si="2"/>
        <v>-7431.333238232532</v>
      </c>
      <c r="E16" s="7">
        <f t="shared" si="0"/>
        <v>-3.8474391887501764</v>
      </c>
      <c r="F16" s="5">
        <v>178263.55460765917</v>
      </c>
      <c r="G16" s="6">
        <f t="shared" si="3"/>
        <v>7455.22768969828</v>
      </c>
      <c r="H16" s="7">
        <f t="shared" si="1"/>
        <v>4.182137905926153</v>
      </c>
      <c r="I16" s="36"/>
      <c r="J16" s="36"/>
      <c r="K16" s="52"/>
      <c r="L16" s="51"/>
      <c r="N16" s="48"/>
      <c r="O16" s="48"/>
    </row>
    <row r="17" spans="1:15" ht="21.75">
      <c r="A17" s="27" t="s">
        <v>21</v>
      </c>
      <c r="B17" s="8">
        <v>203602.70375846827</v>
      </c>
      <c r="C17" s="8">
        <v>210035.12821164995</v>
      </c>
      <c r="D17" s="9">
        <f t="shared" si="2"/>
        <v>-6432.42445318168</v>
      </c>
      <c r="E17" s="10">
        <f t="shared" si="0"/>
        <v>-3.062546969143086</v>
      </c>
      <c r="F17" s="8">
        <v>201941.9625738083</v>
      </c>
      <c r="G17" s="9">
        <f t="shared" si="3"/>
        <v>1660.7411846599716</v>
      </c>
      <c r="H17" s="11">
        <f t="shared" si="1"/>
        <v>0.8223853841437155</v>
      </c>
      <c r="I17" s="42"/>
      <c r="J17" s="42"/>
      <c r="K17" s="53"/>
      <c r="L17" s="51"/>
      <c r="N17" s="48"/>
      <c r="O17" s="48"/>
    </row>
    <row r="18" spans="9:254" ht="23.25">
      <c r="I18" s="43"/>
      <c r="J18" s="44"/>
      <c r="K18" s="54"/>
      <c r="L18" s="55" t="s">
        <v>22</v>
      </c>
      <c r="M18" s="55"/>
      <c r="N18" s="54" t="s">
        <v>23</v>
      </c>
      <c r="O18" s="54" t="s">
        <v>23</v>
      </c>
      <c r="P18" s="54" t="s">
        <v>5</v>
      </c>
      <c r="Q18" s="55" t="s">
        <v>22</v>
      </c>
      <c r="R18" s="56" t="s">
        <v>8</v>
      </c>
      <c r="S18" s="55" t="s">
        <v>22</v>
      </c>
      <c r="U18" s="48"/>
      <c r="V18" s="48"/>
      <c r="AC18" s="33"/>
      <c r="AD18" s="33"/>
      <c r="AK18" s="13"/>
      <c r="AL18" s="13"/>
      <c r="AS18" s="13"/>
      <c r="AT18" s="13"/>
      <c r="BA18" s="13"/>
      <c r="BB18" s="13"/>
      <c r="BI18" s="13"/>
      <c r="BJ18" s="13"/>
      <c r="BQ18" s="13"/>
      <c r="BR18" s="13"/>
      <c r="BY18" s="13"/>
      <c r="BZ18" s="13"/>
      <c r="CG18" s="13"/>
      <c r="CH18" s="13"/>
      <c r="CO18" s="13"/>
      <c r="CP18" s="13"/>
      <c r="CW18" s="13"/>
      <c r="CX18" s="13"/>
      <c r="DE18" s="13"/>
      <c r="DF18" s="13"/>
      <c r="DM18" s="13"/>
      <c r="DN18" s="13"/>
      <c r="DU18" s="13"/>
      <c r="DV18" s="13"/>
      <c r="EC18" s="13"/>
      <c r="ED18" s="13"/>
      <c r="EK18" s="13"/>
      <c r="EL18" s="13"/>
      <c r="ES18" s="13"/>
      <c r="ET18" s="13"/>
      <c r="FA18" s="13"/>
      <c r="FB18" s="13"/>
      <c r="FI18" s="13"/>
      <c r="FJ18" s="13"/>
      <c r="FQ18" s="13"/>
      <c r="FR18" s="13"/>
      <c r="FY18" s="13"/>
      <c r="FZ18" s="13"/>
      <c r="GG18" s="13"/>
      <c r="GH18" s="13"/>
      <c r="GO18" s="13"/>
      <c r="GP18" s="13"/>
      <c r="GW18" s="13"/>
      <c r="GX18" s="13"/>
      <c r="HE18" s="13"/>
      <c r="HF18" s="13"/>
      <c r="HM18" s="13"/>
      <c r="HN18" s="13"/>
      <c r="HU18" s="13"/>
      <c r="HV18" s="13"/>
      <c r="IC18" s="13"/>
      <c r="ID18" s="13"/>
      <c r="IK18" s="13"/>
      <c r="IL18" s="13"/>
      <c r="IS18" s="13"/>
      <c r="IT18" s="13"/>
    </row>
    <row r="19" spans="9:19" ht="23.25">
      <c r="I19" s="43" t="s">
        <v>1</v>
      </c>
      <c r="J19" s="44" t="s">
        <v>22</v>
      </c>
      <c r="K19" s="54" t="s">
        <v>36</v>
      </c>
      <c r="L19" s="54"/>
      <c r="M19" s="54"/>
      <c r="N19" s="54" t="s">
        <v>37</v>
      </c>
      <c r="O19" s="56" t="s">
        <v>38</v>
      </c>
      <c r="P19" s="56"/>
      <c r="Q19" s="56"/>
      <c r="R19" s="56"/>
      <c r="S19" s="56"/>
    </row>
    <row r="20" spans="4:254" ht="23.25">
      <c r="D20" s="22"/>
      <c r="E20" s="22"/>
      <c r="F20" s="22"/>
      <c r="I20" s="45" t="s">
        <v>24</v>
      </c>
      <c r="J20" s="46">
        <f aca="true" t="shared" si="4" ref="J20:J25">+L20-K20</f>
        <v>0</v>
      </c>
      <c r="K20" s="57">
        <f aca="true" t="shared" si="5" ref="K20:K25">B6/1000</f>
        <v>114.08748010881502</v>
      </c>
      <c r="L20" s="57">
        <f>K20</f>
        <v>114.08748010881502</v>
      </c>
      <c r="M20" s="56" t="s">
        <v>24</v>
      </c>
      <c r="N20" s="54">
        <f aca="true" t="shared" si="6" ref="N20:N25">(L20-Q20)*100/Q20</f>
        <v>0.4740469773975126</v>
      </c>
      <c r="O20" s="58">
        <f aca="true" t="shared" si="7" ref="O20:O25">(L20-S20)*100/S20</f>
        <v>2.923295117278289</v>
      </c>
      <c r="P20" s="59">
        <f aca="true" t="shared" si="8" ref="P20:P31">C6/1000</f>
        <v>113.54920354156727</v>
      </c>
      <c r="Q20" s="59">
        <f>P20</f>
        <v>113.54920354156727</v>
      </c>
      <c r="R20" s="59">
        <f aca="true" t="shared" si="9" ref="R20:R26">F6/1000</f>
        <v>110.84709246707992</v>
      </c>
      <c r="S20" s="59">
        <f>R20</f>
        <v>110.84709246707992</v>
      </c>
      <c r="U20" s="48"/>
      <c r="V20" s="48"/>
      <c r="W20" s="37"/>
      <c r="X20" s="37"/>
      <c r="Y20" s="37"/>
      <c r="AC20" s="33"/>
      <c r="AD20" s="33"/>
      <c r="AE20" s="37"/>
      <c r="AF20" s="37"/>
      <c r="AG20" s="37"/>
      <c r="AK20" s="13"/>
      <c r="AL20" s="13"/>
      <c r="AM20" s="26"/>
      <c r="AN20" s="26"/>
      <c r="AO20" s="26"/>
      <c r="AS20" s="13"/>
      <c r="AT20" s="13"/>
      <c r="AU20" s="26"/>
      <c r="AV20" s="26"/>
      <c r="AW20" s="26"/>
      <c r="BA20" s="13"/>
      <c r="BB20" s="13"/>
      <c r="BC20" s="26"/>
      <c r="BD20" s="26"/>
      <c r="BE20" s="26"/>
      <c r="BI20" s="13"/>
      <c r="BJ20" s="13"/>
      <c r="BK20" s="26"/>
      <c r="BL20" s="26"/>
      <c r="BM20" s="26"/>
      <c r="BQ20" s="13"/>
      <c r="BR20" s="13"/>
      <c r="BS20" s="26"/>
      <c r="BT20" s="26"/>
      <c r="BU20" s="26"/>
      <c r="BY20" s="13"/>
      <c r="BZ20" s="13"/>
      <c r="CA20" s="26"/>
      <c r="CB20" s="26"/>
      <c r="CC20" s="26"/>
      <c r="CG20" s="13"/>
      <c r="CH20" s="13"/>
      <c r="CI20" s="26"/>
      <c r="CJ20" s="26"/>
      <c r="CK20" s="26"/>
      <c r="CO20" s="13"/>
      <c r="CP20" s="13"/>
      <c r="CQ20" s="26"/>
      <c r="CR20" s="26"/>
      <c r="CS20" s="26"/>
      <c r="CW20" s="13"/>
      <c r="CX20" s="13"/>
      <c r="CY20" s="26"/>
      <c r="CZ20" s="26"/>
      <c r="DA20" s="26"/>
      <c r="DE20" s="13"/>
      <c r="DF20" s="13"/>
      <c r="DG20" s="26"/>
      <c r="DH20" s="26"/>
      <c r="DI20" s="26"/>
      <c r="DM20" s="13"/>
      <c r="DN20" s="13"/>
      <c r="DO20" s="26"/>
      <c r="DP20" s="26"/>
      <c r="DQ20" s="26"/>
      <c r="DU20" s="13"/>
      <c r="DV20" s="13"/>
      <c r="DW20" s="26"/>
      <c r="DX20" s="26"/>
      <c r="DY20" s="26"/>
      <c r="EC20" s="13"/>
      <c r="ED20" s="13"/>
      <c r="EE20" s="26"/>
      <c r="EF20" s="26"/>
      <c r="EG20" s="26"/>
      <c r="EK20" s="13"/>
      <c r="EL20" s="13"/>
      <c r="EM20" s="26"/>
      <c r="EN20" s="26"/>
      <c r="EO20" s="26"/>
      <c r="ES20" s="13"/>
      <c r="ET20" s="13"/>
      <c r="EU20" s="26"/>
      <c r="EV20" s="26"/>
      <c r="EW20" s="26"/>
      <c r="FA20" s="13"/>
      <c r="FB20" s="13"/>
      <c r="FC20" s="26"/>
      <c r="FD20" s="26"/>
      <c r="FE20" s="26"/>
      <c r="FI20" s="13"/>
      <c r="FJ20" s="13"/>
      <c r="FK20" s="26"/>
      <c r="FL20" s="26"/>
      <c r="FM20" s="26"/>
      <c r="FQ20" s="13"/>
      <c r="FR20" s="13"/>
      <c r="FS20" s="26"/>
      <c r="FT20" s="26"/>
      <c r="FU20" s="26"/>
      <c r="FY20" s="13"/>
      <c r="FZ20" s="13"/>
      <c r="GA20" s="26"/>
      <c r="GB20" s="26"/>
      <c r="GC20" s="26"/>
      <c r="GG20" s="13"/>
      <c r="GH20" s="13"/>
      <c r="GI20" s="26"/>
      <c r="GJ20" s="26"/>
      <c r="GK20" s="26"/>
      <c r="GO20" s="13"/>
      <c r="GP20" s="13"/>
      <c r="GQ20" s="26"/>
      <c r="GR20" s="26"/>
      <c r="GS20" s="26"/>
      <c r="GW20" s="13"/>
      <c r="GX20" s="13"/>
      <c r="GY20" s="26"/>
      <c r="GZ20" s="26"/>
      <c r="HA20" s="26"/>
      <c r="HE20" s="13"/>
      <c r="HF20" s="13"/>
      <c r="HG20" s="26"/>
      <c r="HH20" s="26"/>
      <c r="HI20" s="26"/>
      <c r="HM20" s="13"/>
      <c r="HN20" s="13"/>
      <c r="HO20" s="26"/>
      <c r="HP20" s="26"/>
      <c r="HQ20" s="26"/>
      <c r="HU20" s="13"/>
      <c r="HV20" s="13"/>
      <c r="HW20" s="26"/>
      <c r="HX20" s="26"/>
      <c r="HY20" s="26"/>
      <c r="IC20" s="13"/>
      <c r="ID20" s="13"/>
      <c r="IE20" s="26"/>
      <c r="IF20" s="26"/>
      <c r="IG20" s="26"/>
      <c r="IK20" s="13"/>
      <c r="IL20" s="13"/>
      <c r="IM20" s="26"/>
      <c r="IN20" s="26"/>
      <c r="IO20" s="26"/>
      <c r="IS20" s="13"/>
      <c r="IT20" s="13"/>
    </row>
    <row r="21" spans="5:254" ht="23.25">
      <c r="E21" s="21"/>
      <c r="I21" s="47" t="s">
        <v>25</v>
      </c>
      <c r="J21" s="46">
        <f t="shared" si="4"/>
        <v>114.087480108815</v>
      </c>
      <c r="K21" s="57">
        <f t="shared" si="5"/>
        <v>123.57319024868416</v>
      </c>
      <c r="L21" s="57">
        <f aca="true" t="shared" si="10" ref="L21:L26">K21+L20</f>
        <v>237.66067035749916</v>
      </c>
      <c r="M21" s="60" t="s">
        <v>25</v>
      </c>
      <c r="N21" s="54">
        <f t="shared" si="6"/>
        <v>0.25519139733990864</v>
      </c>
      <c r="O21" s="58">
        <f t="shared" si="7"/>
        <v>2.7508351239683</v>
      </c>
      <c r="P21" s="59">
        <f t="shared" si="8"/>
        <v>123.50652100000002</v>
      </c>
      <c r="Q21" s="59">
        <f aca="true" t="shared" si="11" ref="Q21:Q27">P21+Q20</f>
        <v>237.0557245415673</v>
      </c>
      <c r="R21" s="59">
        <f t="shared" si="9"/>
        <v>120.45095009458191</v>
      </c>
      <c r="S21" s="59">
        <f aca="true" t="shared" si="12" ref="S21:S27">R21+S20</f>
        <v>231.29804256166182</v>
      </c>
      <c r="U21" s="48"/>
      <c r="V21" s="48"/>
      <c r="X21" s="38"/>
      <c r="AC21" s="33"/>
      <c r="AD21" s="33"/>
      <c r="AF21" s="38"/>
      <c r="AK21" s="13"/>
      <c r="AL21" s="13"/>
      <c r="AN21" s="25"/>
      <c r="AS21" s="13"/>
      <c r="AT21" s="13"/>
      <c r="AV21" s="25"/>
      <c r="BA21" s="13"/>
      <c r="BB21" s="13"/>
      <c r="BD21" s="25"/>
      <c r="BI21" s="13"/>
      <c r="BJ21" s="13"/>
      <c r="BL21" s="25"/>
      <c r="BQ21" s="13"/>
      <c r="BR21" s="13"/>
      <c r="BT21" s="25"/>
      <c r="BY21" s="13"/>
      <c r="BZ21" s="13"/>
      <c r="CB21" s="25"/>
      <c r="CG21" s="13"/>
      <c r="CH21" s="13"/>
      <c r="CJ21" s="25"/>
      <c r="CO21" s="13"/>
      <c r="CP21" s="13"/>
      <c r="CR21" s="25"/>
      <c r="CW21" s="13"/>
      <c r="CX21" s="13"/>
      <c r="CZ21" s="25"/>
      <c r="DE21" s="13"/>
      <c r="DF21" s="13"/>
      <c r="DH21" s="25"/>
      <c r="DM21" s="13"/>
      <c r="DN21" s="13"/>
      <c r="DP21" s="25"/>
      <c r="DU21" s="13"/>
      <c r="DV21" s="13"/>
      <c r="DX21" s="25"/>
      <c r="EC21" s="13"/>
      <c r="ED21" s="13"/>
      <c r="EF21" s="25"/>
      <c r="EK21" s="13"/>
      <c r="EL21" s="13"/>
      <c r="EN21" s="25"/>
      <c r="ES21" s="13"/>
      <c r="ET21" s="13"/>
      <c r="EV21" s="25"/>
      <c r="FA21" s="13"/>
      <c r="FB21" s="13"/>
      <c r="FD21" s="25"/>
      <c r="FI21" s="13"/>
      <c r="FJ21" s="13"/>
      <c r="FL21" s="25"/>
      <c r="FQ21" s="13"/>
      <c r="FR21" s="13"/>
      <c r="FT21" s="25"/>
      <c r="FY21" s="13"/>
      <c r="FZ21" s="13"/>
      <c r="GB21" s="25"/>
      <c r="GG21" s="13"/>
      <c r="GH21" s="13"/>
      <c r="GJ21" s="25"/>
      <c r="GO21" s="13"/>
      <c r="GP21" s="13"/>
      <c r="GR21" s="25"/>
      <c r="GW21" s="13"/>
      <c r="GX21" s="13"/>
      <c r="GZ21" s="25"/>
      <c r="HE21" s="13"/>
      <c r="HF21" s="13"/>
      <c r="HH21" s="25"/>
      <c r="HM21" s="13"/>
      <c r="HN21" s="13"/>
      <c r="HP21" s="25"/>
      <c r="HU21" s="13"/>
      <c r="HV21" s="13"/>
      <c r="HX21" s="25"/>
      <c r="IC21" s="13"/>
      <c r="ID21" s="13"/>
      <c r="IF21" s="25"/>
      <c r="IK21" s="13"/>
      <c r="IL21" s="13"/>
      <c r="IN21" s="25"/>
      <c r="IS21" s="13"/>
      <c r="IT21" s="13"/>
    </row>
    <row r="22" spans="1:254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6">
        <f t="shared" si="4"/>
        <v>237.66067035749916</v>
      </c>
      <c r="K22" s="57">
        <f t="shared" si="5"/>
        <v>129.19273931370873</v>
      </c>
      <c r="L22" s="57">
        <f t="shared" si="10"/>
        <v>366.8534096712079</v>
      </c>
      <c r="M22" s="56" t="s">
        <v>26</v>
      </c>
      <c r="N22" s="54">
        <f t="shared" si="6"/>
        <v>0.5737722909913583</v>
      </c>
      <c r="O22" s="58">
        <f t="shared" si="7"/>
        <v>2.4413551143227408</v>
      </c>
      <c r="P22" s="59">
        <f t="shared" si="8"/>
        <v>127.70479036662</v>
      </c>
      <c r="Q22" s="59">
        <f t="shared" si="11"/>
        <v>364.7605149081873</v>
      </c>
      <c r="R22" s="59">
        <f t="shared" si="9"/>
        <v>126.81261427395499</v>
      </c>
      <c r="S22" s="59">
        <f t="shared" si="12"/>
        <v>358.1106568356168</v>
      </c>
      <c r="T22" s="61"/>
      <c r="U22" s="51"/>
      <c r="V22" s="51"/>
      <c r="W22" s="41"/>
      <c r="X22" s="41"/>
      <c r="Y22" s="41"/>
      <c r="Z22" s="41"/>
      <c r="AA22" s="41"/>
      <c r="AB22" s="39"/>
      <c r="AC22" s="39"/>
      <c r="AD22" s="39"/>
      <c r="AE22" s="39"/>
      <c r="AF22" s="39"/>
      <c r="AG22" s="39"/>
      <c r="AH22" s="39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6">
        <f t="shared" si="4"/>
        <v>366.85340967120794</v>
      </c>
      <c r="K23" s="57">
        <f t="shared" si="5"/>
        <v>131.79971055129081</v>
      </c>
      <c r="L23" s="57">
        <f t="shared" si="10"/>
        <v>498.6531202224987</v>
      </c>
      <c r="M23" s="56" t="s">
        <v>27</v>
      </c>
      <c r="N23" s="54">
        <f t="shared" si="6"/>
        <v>-0.7804327578601282</v>
      </c>
      <c r="O23" s="58">
        <f t="shared" si="7"/>
        <v>2.507288639860778</v>
      </c>
      <c r="P23" s="59">
        <f t="shared" si="8"/>
        <v>137.81486823731998</v>
      </c>
      <c r="Q23" s="59">
        <f t="shared" si="11"/>
        <v>502.5753831455073</v>
      </c>
      <c r="R23" s="59">
        <f t="shared" si="9"/>
        <v>128.34560089881464</v>
      </c>
      <c r="S23" s="59">
        <f t="shared" si="12"/>
        <v>486.45625773443146</v>
      </c>
      <c r="T23" s="61"/>
      <c r="U23" s="51"/>
      <c r="V23" s="51"/>
      <c r="W23" s="41"/>
      <c r="X23" s="41"/>
      <c r="Y23" s="41"/>
      <c r="Z23" s="41"/>
      <c r="AA23" s="41"/>
      <c r="AB23" s="39"/>
      <c r="AC23" s="39"/>
      <c r="AD23" s="39"/>
      <c r="AE23" s="39"/>
      <c r="AF23" s="39"/>
      <c r="AG23" s="39"/>
      <c r="AH23" s="3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6">
        <f t="shared" si="4"/>
        <v>498.6531202224988</v>
      </c>
      <c r="K24" s="57">
        <f t="shared" si="5"/>
        <v>116.5818630899209</v>
      </c>
      <c r="L24" s="57">
        <f t="shared" si="10"/>
        <v>615.2349833124197</v>
      </c>
      <c r="M24" s="56" t="s">
        <v>28</v>
      </c>
      <c r="N24" s="54">
        <f t="shared" si="6"/>
        <v>-1.50324634967533</v>
      </c>
      <c r="O24" s="58">
        <f t="shared" si="7"/>
        <v>2.817388642032584</v>
      </c>
      <c r="P24" s="59">
        <f t="shared" si="8"/>
        <v>122.04924712056001</v>
      </c>
      <c r="Q24" s="59">
        <f t="shared" si="11"/>
        <v>624.6246302660674</v>
      </c>
      <c r="R24" s="59">
        <f t="shared" si="9"/>
        <v>111.92013699624218</v>
      </c>
      <c r="S24" s="59">
        <f t="shared" si="12"/>
        <v>598.3763947306736</v>
      </c>
      <c r="T24" s="51"/>
      <c r="U24" s="51"/>
      <c r="V24" s="51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15"/>
      <c r="AJ24" s="15"/>
      <c r="AK24" s="15"/>
      <c r="AL24" s="15"/>
      <c r="AM24" s="15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6:39" ht="23.25">
      <c r="F25" s="18"/>
      <c r="G25" s="18"/>
      <c r="H25" s="23"/>
      <c r="I25" s="45" t="s">
        <v>29</v>
      </c>
      <c r="J25" s="46">
        <f t="shared" si="4"/>
        <v>615.2349833124197</v>
      </c>
      <c r="K25" s="57">
        <f t="shared" si="5"/>
        <v>129.5313948409678</v>
      </c>
      <c r="L25" s="57">
        <f t="shared" si="10"/>
        <v>744.7663781533874</v>
      </c>
      <c r="M25" s="56" t="s">
        <v>29</v>
      </c>
      <c r="N25" s="54">
        <f t="shared" si="6"/>
        <v>-1.7410365508115557</v>
      </c>
      <c r="O25" s="58">
        <f t="shared" si="7"/>
        <v>2.9271418552005444</v>
      </c>
      <c r="P25" s="59">
        <f t="shared" si="8"/>
        <v>133.33815705615</v>
      </c>
      <c r="Q25" s="59">
        <f t="shared" si="11"/>
        <v>757.9627873222173</v>
      </c>
      <c r="R25" s="59">
        <f t="shared" si="9"/>
        <v>125.209595057264</v>
      </c>
      <c r="S25" s="59">
        <f t="shared" si="12"/>
        <v>723.5859897879376</v>
      </c>
      <c r="T25" s="51"/>
      <c r="U25" s="51"/>
      <c r="V25" s="51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15"/>
      <c r="AJ25" s="15"/>
      <c r="AK25" s="15"/>
      <c r="AL25" s="15"/>
      <c r="AM25" s="15"/>
    </row>
    <row r="26" spans="6:39" ht="23.25">
      <c r="F26" s="18"/>
      <c r="G26" s="18"/>
      <c r="H26" s="23"/>
      <c r="I26" s="43" t="s">
        <v>30</v>
      </c>
      <c r="J26" s="46">
        <f>+L26-K26</f>
        <v>744.7663781533874</v>
      </c>
      <c r="K26" s="57">
        <f>B12/1000</f>
        <v>122.40424225916856</v>
      </c>
      <c r="L26" s="57">
        <f t="shared" si="10"/>
        <v>867.170620412556</v>
      </c>
      <c r="M26" s="54" t="s">
        <v>30</v>
      </c>
      <c r="N26" s="54">
        <f>(L26-Q26)*100/Q26</f>
        <v>-2.437016247450468</v>
      </c>
      <c r="O26" s="58">
        <f>(L26-S26)*100/S26</f>
        <v>2.23653365555877</v>
      </c>
      <c r="P26" s="59">
        <f t="shared" si="8"/>
        <v>130.86880336792998</v>
      </c>
      <c r="Q26" s="59">
        <f t="shared" si="11"/>
        <v>888.8315906901473</v>
      </c>
      <c r="R26" s="59">
        <f t="shared" si="9"/>
        <v>124.61434467773164</v>
      </c>
      <c r="S26" s="59">
        <f t="shared" si="12"/>
        <v>848.2003344656692</v>
      </c>
      <c r="T26" s="51"/>
      <c r="U26" s="51"/>
      <c r="V26" s="51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15"/>
      <c r="AJ26" s="15"/>
      <c r="AK26" s="15"/>
      <c r="AL26" s="15"/>
      <c r="AM26" s="15"/>
    </row>
    <row r="27" spans="6:39" ht="23.25">
      <c r="F27" s="16"/>
      <c r="G27" s="16"/>
      <c r="H27" s="15"/>
      <c r="I27" s="43" t="s">
        <v>31</v>
      </c>
      <c r="J27" s="46">
        <f>+L27-K27</f>
        <v>867.1706204125559</v>
      </c>
      <c r="K27" s="57">
        <f>B13/1000</f>
        <v>217.32539409353635</v>
      </c>
      <c r="L27" s="57">
        <f>K27+L26</f>
        <v>1084.4960145060923</v>
      </c>
      <c r="M27" s="54" t="s">
        <v>31</v>
      </c>
      <c r="N27" s="54">
        <f>(L27-Q27)*100/Q27</f>
        <v>-4.0899217782219965</v>
      </c>
      <c r="O27" s="58">
        <f>(L27-S27)*100/S27</f>
        <v>1.8731971681214166</v>
      </c>
      <c r="P27" s="59">
        <f>C13/1000</f>
        <v>241.91090750525</v>
      </c>
      <c r="Q27" s="59">
        <f t="shared" si="11"/>
        <v>1130.7424981953973</v>
      </c>
      <c r="R27" s="59">
        <f>F13/1000</f>
        <v>216.35446959760918</v>
      </c>
      <c r="S27" s="59">
        <f t="shared" si="12"/>
        <v>1064.5548040632784</v>
      </c>
      <c r="T27" s="51"/>
      <c r="U27" s="51"/>
      <c r="V27" s="5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15"/>
      <c r="AJ27" s="15"/>
      <c r="AK27" s="15"/>
      <c r="AL27" s="15"/>
      <c r="AM27" s="15"/>
    </row>
    <row r="28" spans="6:39" ht="23.25">
      <c r="F28" s="16"/>
      <c r="G28" s="16"/>
      <c r="H28" s="15"/>
      <c r="I28" s="43" t="s">
        <v>32</v>
      </c>
      <c r="J28" s="46"/>
      <c r="K28" s="57">
        <f>B14/1000</f>
        <v>205.600626155779</v>
      </c>
      <c r="L28" s="57">
        <f>K28+L27</f>
        <v>1290.0966406618713</v>
      </c>
      <c r="M28" s="54" t="s">
        <v>32</v>
      </c>
      <c r="N28" s="54">
        <f>(L28-Q28)*100/Q28</f>
        <v>-3.590957044346349</v>
      </c>
      <c r="O28" s="58">
        <f>(L28-S28)*100/S28</f>
        <v>2.05178723987857</v>
      </c>
      <c r="P28" s="59">
        <f t="shared" si="8"/>
        <v>207.40649811327</v>
      </c>
      <c r="Q28" s="59">
        <f>P28+Q27</f>
        <v>1338.1489963086674</v>
      </c>
      <c r="R28" s="59">
        <f>F14/1000</f>
        <v>199.60398781503065</v>
      </c>
      <c r="S28" s="59">
        <f>R28+S27</f>
        <v>1264.158791878309</v>
      </c>
      <c r="T28" s="51"/>
      <c r="U28" s="51"/>
      <c r="V28" s="5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15"/>
      <c r="AJ28" s="15"/>
      <c r="AK28" s="15"/>
      <c r="AL28" s="15"/>
      <c r="AM28" s="15"/>
    </row>
    <row r="29" spans="6:39" ht="24">
      <c r="F29" s="16"/>
      <c r="G29" s="16"/>
      <c r="H29" s="15"/>
      <c r="I29" s="43" t="s">
        <v>33</v>
      </c>
      <c r="J29" s="46"/>
      <c r="K29" s="57">
        <f>B15/1000</f>
        <v>113.39140538178962</v>
      </c>
      <c r="L29" s="57">
        <f>K29+L28</f>
        <v>1403.488046043661</v>
      </c>
      <c r="M29" s="54" t="s">
        <v>33</v>
      </c>
      <c r="N29" s="54">
        <f>(L29-Q29)*100/Q29</f>
        <v>-4.121198404094349</v>
      </c>
      <c r="O29" s="58">
        <f>(L29-S29)*100/S29</f>
        <v>1.8653959540699647</v>
      </c>
      <c r="P29" s="59">
        <f t="shared" si="8"/>
        <v>125.66576011564999</v>
      </c>
      <c r="Q29" s="59">
        <f>P29+Q28</f>
        <v>1463.8147564243175</v>
      </c>
      <c r="R29" s="59">
        <f>F15/1000</f>
        <v>113.628073718796</v>
      </c>
      <c r="S29" s="59">
        <f>R29+S28</f>
        <v>1377.7868655971051</v>
      </c>
      <c r="T29" s="51"/>
      <c r="U29" s="51"/>
      <c r="V29" s="51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15"/>
      <c r="AJ29" s="15"/>
      <c r="AK29" s="15"/>
      <c r="AL29" s="15"/>
      <c r="AM29" s="15"/>
    </row>
    <row r="30" spans="6:39" ht="24">
      <c r="F30" s="16"/>
      <c r="G30" s="16"/>
      <c r="H30" s="15"/>
      <c r="I30" s="43" t="s">
        <v>34</v>
      </c>
      <c r="J30" s="46"/>
      <c r="K30" s="57">
        <f>B16/1000</f>
        <v>185.71878229735745</v>
      </c>
      <c r="L30" s="57">
        <f>K30+L29</f>
        <v>1589.2068283410183</v>
      </c>
      <c r="M30" s="54" t="s">
        <v>34</v>
      </c>
      <c r="N30" s="54">
        <f>(L30-Q30)*100/Q30</f>
        <v>-4.08928666898912</v>
      </c>
      <c r="O30" s="58">
        <f>(L30-S30)*100/S30</f>
        <v>2.130805512837484</v>
      </c>
      <c r="P30" s="59">
        <f t="shared" si="8"/>
        <v>193.15011553558998</v>
      </c>
      <c r="Q30" s="59">
        <f>P30+Q29</f>
        <v>1656.9648719599074</v>
      </c>
      <c r="R30" s="59">
        <f>F16/1000</f>
        <v>178.26355460765916</v>
      </c>
      <c r="S30" s="59">
        <f>R30+S29</f>
        <v>1556.0504202047644</v>
      </c>
      <c r="T30" s="51"/>
      <c r="U30" s="51"/>
      <c r="V30" s="51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15"/>
      <c r="AJ30" s="15"/>
      <c r="AK30" s="15"/>
      <c r="AL30" s="15"/>
      <c r="AM30" s="15"/>
    </row>
    <row r="31" spans="6:39" ht="24">
      <c r="F31" s="16"/>
      <c r="G31" s="16"/>
      <c r="H31" s="15"/>
      <c r="I31" s="43" t="s">
        <v>35</v>
      </c>
      <c r="J31" s="46"/>
      <c r="K31" s="57">
        <f>B17/1000</f>
        <v>203.60270375846827</v>
      </c>
      <c r="L31" s="57">
        <f>K31+L30</f>
        <v>1792.8095320994867</v>
      </c>
      <c r="M31" s="54" t="s">
        <v>35</v>
      </c>
      <c r="N31" s="54">
        <f>(L31-Q31)*100/Q31</f>
        <v>-3.973779757110516</v>
      </c>
      <c r="O31" s="58">
        <f>(L31-S31)*100/S31</f>
        <v>1.9805062673755296</v>
      </c>
      <c r="P31" s="59">
        <f t="shared" si="8"/>
        <v>210.03512821164995</v>
      </c>
      <c r="Q31" s="59">
        <f>P31+Q30</f>
        <v>1867.0000001715573</v>
      </c>
      <c r="R31" s="59">
        <f>F17/1000</f>
        <v>201.9419625738083</v>
      </c>
      <c r="S31" s="59">
        <f>R31+S30</f>
        <v>1757.9923827785726</v>
      </c>
      <c r="T31" s="51"/>
      <c r="U31" s="51"/>
      <c r="V31" s="5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5"/>
      <c r="AJ31" s="15"/>
      <c r="AK31" s="15"/>
      <c r="AL31" s="15"/>
      <c r="AM31" s="15"/>
    </row>
    <row r="32" spans="6:39" ht="21.75">
      <c r="F32" s="16"/>
      <c r="G32" s="16"/>
      <c r="H32" s="15"/>
      <c r="I32" s="42"/>
      <c r="J32" s="42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15"/>
      <c r="AJ32" s="15"/>
      <c r="AK32" s="15"/>
      <c r="AL32" s="15"/>
      <c r="AM32" s="15"/>
    </row>
    <row r="33" spans="6:39" ht="21.75">
      <c r="F33" s="16"/>
      <c r="G33" s="16"/>
      <c r="H33" s="15"/>
      <c r="I33" s="42"/>
      <c r="J33" s="42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5"/>
      <c r="AJ33" s="15"/>
      <c r="AK33" s="15"/>
      <c r="AL33" s="15"/>
      <c r="AM33" s="15"/>
    </row>
    <row r="34" spans="1:39" ht="21.75">
      <c r="A34" s="17"/>
      <c r="B34" s="16"/>
      <c r="C34" s="16"/>
      <c r="D34" s="16"/>
      <c r="E34" s="15"/>
      <c r="F34" s="12"/>
      <c r="G34" s="16"/>
      <c r="H34" s="15"/>
      <c r="I34" s="42"/>
      <c r="J34" s="42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15"/>
      <c r="AJ34" s="15"/>
      <c r="AK34" s="15"/>
      <c r="AL34" s="15"/>
      <c r="AM34" s="15"/>
    </row>
    <row r="35" spans="1:39" ht="21.75">
      <c r="A35" s="17"/>
      <c r="B35" s="16"/>
      <c r="C35" s="16"/>
      <c r="D35" s="16"/>
      <c r="E35" s="15"/>
      <c r="F35" s="16"/>
      <c r="G35" s="16"/>
      <c r="H35" s="15"/>
      <c r="I35" s="42"/>
      <c r="J35" s="42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15"/>
      <c r="AJ35" s="15"/>
      <c r="AK35" s="15"/>
      <c r="AL35" s="15"/>
      <c r="AM35" s="15"/>
    </row>
    <row r="36" spans="1:39" ht="21.75">
      <c r="A36" s="17"/>
      <c r="B36" s="16"/>
      <c r="C36" s="16"/>
      <c r="D36" s="16"/>
      <c r="E36" s="15"/>
      <c r="F36" s="16"/>
      <c r="G36" s="16"/>
      <c r="H36" s="15"/>
      <c r="I36" s="42"/>
      <c r="J36" s="42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15"/>
      <c r="AJ36" s="15"/>
      <c r="AK36" s="15"/>
      <c r="AL36" s="15"/>
      <c r="AM36" s="15"/>
    </row>
    <row r="37" spans="1:39" ht="21.75">
      <c r="A37" s="17"/>
      <c r="B37" s="16"/>
      <c r="C37" s="16"/>
      <c r="D37" s="16"/>
      <c r="E37" s="15"/>
      <c r="F37" s="16"/>
      <c r="G37" s="16"/>
      <c r="H37" s="15"/>
      <c r="I37" s="42"/>
      <c r="J37" s="42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15"/>
      <c r="AJ37" s="15"/>
      <c r="AK37" s="15"/>
      <c r="AL37" s="15"/>
      <c r="AM37" s="15"/>
    </row>
    <row r="38" spans="1:39" ht="21.75">
      <c r="A38" s="15"/>
      <c r="B38" s="16"/>
      <c r="C38" s="16"/>
      <c r="D38" s="16"/>
      <c r="E38" s="15"/>
      <c r="F38" s="16"/>
      <c r="G38" s="16"/>
      <c r="H38" s="15"/>
      <c r="I38" s="42"/>
      <c r="J38" s="42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15"/>
      <c r="AJ38" s="15"/>
      <c r="AK38" s="15"/>
      <c r="AL38" s="15"/>
      <c r="AM38" s="15"/>
    </row>
    <row r="39" spans="8:39" ht="21.75">
      <c r="H39" s="15"/>
      <c r="I39" s="42"/>
      <c r="J39" s="42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15"/>
      <c r="AJ39" s="15"/>
      <c r="AK39" s="15"/>
      <c r="AL39" s="15"/>
      <c r="AM39" s="15"/>
    </row>
    <row r="40" spans="8:39" ht="21.75">
      <c r="H40" s="15"/>
      <c r="I40" s="42"/>
      <c r="J40" s="42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15"/>
      <c r="AJ40" s="15"/>
      <c r="AK40" s="15"/>
      <c r="AL40" s="15"/>
      <c r="AM40" s="15"/>
    </row>
    <row r="41" spans="8:39" ht="21.75">
      <c r="H41" s="15"/>
      <c r="I41" s="42"/>
      <c r="J41" s="42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15"/>
      <c r="AJ41" s="15"/>
      <c r="AK41" s="15"/>
      <c r="AL41" s="15"/>
      <c r="AM41" s="15"/>
    </row>
    <row r="42" spans="4:39" ht="21.75">
      <c r="D42" s="22"/>
      <c r="E42" s="22"/>
      <c r="F42" s="22"/>
      <c r="H42" s="15"/>
      <c r="I42" s="42"/>
      <c r="J42" s="42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15"/>
      <c r="AJ42" s="15"/>
      <c r="AK42" s="15"/>
      <c r="AL42" s="15"/>
      <c r="AM42" s="15"/>
    </row>
    <row r="43" spans="5:39" ht="5.25" customHeight="1">
      <c r="E43" s="21"/>
      <c r="H43" s="15"/>
      <c r="I43" s="42"/>
      <c r="J43" s="42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15"/>
      <c r="AJ43" s="15"/>
      <c r="AK43" s="15"/>
      <c r="AL43" s="15"/>
      <c r="AM43" s="15"/>
    </row>
    <row r="44" spans="1:39" ht="21.75">
      <c r="A44" s="20"/>
      <c r="B44" s="19"/>
      <c r="C44" s="19"/>
      <c r="D44" s="19"/>
      <c r="E44" s="19"/>
      <c r="F44" s="19"/>
      <c r="G44" s="18"/>
      <c r="H44" s="15"/>
      <c r="I44" s="42"/>
      <c r="J44" s="42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5"/>
      <c r="AJ44" s="15"/>
      <c r="AK44" s="15"/>
      <c r="AL44" s="15"/>
      <c r="AM44" s="15"/>
    </row>
    <row r="45" spans="1:39" ht="21.75">
      <c r="A45" s="20"/>
      <c r="B45" s="19"/>
      <c r="C45" s="19"/>
      <c r="D45" s="19"/>
      <c r="E45" s="19"/>
      <c r="F45" s="19"/>
      <c r="G45" s="18"/>
      <c r="H45" s="15"/>
      <c r="I45" s="42"/>
      <c r="J45" s="42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5"/>
      <c r="AJ45" s="15"/>
      <c r="AK45" s="15"/>
      <c r="AL45" s="15"/>
      <c r="AM45" s="15"/>
    </row>
    <row r="46" spans="1:39" ht="21.75">
      <c r="A46" s="17"/>
      <c r="B46" s="16"/>
      <c r="C46" s="16"/>
      <c r="D46" s="16"/>
      <c r="E46" s="15"/>
      <c r="F46" s="16"/>
      <c r="G46" s="16"/>
      <c r="H46" s="15"/>
      <c r="I46" s="42"/>
      <c r="J46" s="42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5"/>
      <c r="AJ46" s="15"/>
      <c r="AK46" s="15"/>
      <c r="AL46" s="15"/>
      <c r="AM46" s="15"/>
    </row>
    <row r="47" spans="1:39" ht="21.75">
      <c r="A47" s="17"/>
      <c r="B47" s="16"/>
      <c r="C47" s="16"/>
      <c r="D47" s="16"/>
      <c r="E47" s="15"/>
      <c r="F47" s="16"/>
      <c r="G47" s="16"/>
      <c r="H47" s="15"/>
      <c r="I47" s="42"/>
      <c r="J47" s="42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15"/>
      <c r="AJ47" s="15"/>
      <c r="AK47" s="15"/>
      <c r="AL47" s="15"/>
      <c r="AM47" s="15"/>
    </row>
    <row r="48" spans="1:39" ht="21.75">
      <c r="A48" s="17"/>
      <c r="B48" s="16"/>
      <c r="C48" s="16"/>
      <c r="D48" s="16"/>
      <c r="E48" s="15"/>
      <c r="F48" s="16"/>
      <c r="G48" s="16"/>
      <c r="H48" s="15"/>
      <c r="I48" s="42"/>
      <c r="J48" s="42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15"/>
      <c r="AJ48" s="15"/>
      <c r="AK48" s="15"/>
      <c r="AL48" s="15"/>
      <c r="AM48" s="15"/>
    </row>
    <row r="49" spans="1:39" ht="21.75">
      <c r="A49" s="17"/>
      <c r="B49" s="16"/>
      <c r="C49" s="16"/>
      <c r="D49" s="16"/>
      <c r="E49" s="15"/>
      <c r="F49" s="16"/>
      <c r="G49" s="16"/>
      <c r="H49" s="15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5"/>
      <c r="AJ49" s="15"/>
      <c r="AK49" s="15"/>
      <c r="AL49" s="15"/>
      <c r="AM49" s="15"/>
    </row>
    <row r="50" spans="1:39" ht="21.75">
      <c r="A50" s="17"/>
      <c r="B50" s="16"/>
      <c r="C50" s="16"/>
      <c r="D50" s="16"/>
      <c r="E50" s="15"/>
      <c r="F50" s="16"/>
      <c r="G50" s="16"/>
      <c r="H50" s="15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15"/>
      <c r="AJ50" s="15"/>
      <c r="AK50" s="15"/>
      <c r="AL50" s="15"/>
      <c r="AM50" s="15"/>
    </row>
    <row r="51" spans="1:39" ht="21.75">
      <c r="A51" s="17"/>
      <c r="B51" s="16"/>
      <c r="C51" s="16"/>
      <c r="D51" s="16"/>
      <c r="E51" s="15"/>
      <c r="F51" s="16"/>
      <c r="G51" s="16"/>
      <c r="H51" s="15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15"/>
      <c r="AJ51" s="15"/>
      <c r="AK51" s="15"/>
      <c r="AL51" s="15"/>
      <c r="AM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วลัยวัลย์ ปินญามูล</dc:creator>
  <cp:keywords/>
  <dc:description/>
  <cp:lastModifiedBy>ศิริพร หล่อสมฤดี</cp:lastModifiedBy>
  <dcterms:created xsi:type="dcterms:W3CDTF">2013-07-05T04:21:41Z</dcterms:created>
  <dcterms:modified xsi:type="dcterms:W3CDTF">2019-06-19T07:29:36Z</dcterms:modified>
  <cp:category/>
  <cp:version/>
  <cp:contentType/>
  <cp:contentStatus/>
</cp:coreProperties>
</file>