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ปีงบประมาณ2561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<sst xmlns="http://schemas.openxmlformats.org/spreadsheetml/2006/main" count="99" uniqueCount="41">
  <si>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</si>
  <si>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</si>
  <si>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</si>
  <si>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</si>
  <si>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</si>
  <si>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</si>
  <si>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</si>
  <si>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</si>
  <si>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</si>
  <si>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</si>
  <si>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</si>
  <si>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</si>
  <si>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</si>
  <si>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</si>
  <si>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</si>
  <si>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</si>
  <si>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</si>
  <si>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</si>
  <si>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</si>
  <si>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</si>
  <si>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</si>
  <si>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</si>
  <si>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</si>
  <si>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</si>
  <si>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</si>
  <si>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</si>
  <si>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</si>
  <si>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</si>
  <si>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</si>
  <si>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</si>
  <si>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</si>
  <si>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</si>
  <si>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</si>
  <si>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</si>
  <si>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</si>
  <si>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</si>
  <si>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</si>
  <si>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</si>
  <si>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</si>
  <si>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25..(ผลจัดเก็บรายเดือน)</t>
  </si>
  <si>
    <t>ผลการจัดเก็บภาษีสรรพากรปีงบประมาณ 2561(ผลจัดเก็บรายเดือน)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</si>
</sst>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73">
    <font>
      <sz val="14"/>
      <name val="Cordia New"/>
      <family val="0"/>
    </font>
    <font>
      <sz val="11"/>
      <color indexed="8"/>
      <name val="Tahoma"/>
      <family val="2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sz val="14"/>
      <color indexed="18"/>
      <name val="Cordia New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0"/>
      <color indexed="8"/>
      <name val="Microsoft Sans Serif"/>
      <family val="2"/>
    </font>
    <font>
      <sz val="14"/>
      <color indexed="9"/>
      <name val="Cordia New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4"/>
      <color indexed="10"/>
      <name val="MS Sans Serif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10"/>
      <color indexed="62"/>
      <name val="Tahoma"/>
      <family val="0"/>
    </font>
    <font>
      <sz val="14"/>
      <color indexed="62"/>
      <name val="TH SarabunPSK"/>
      <family val="0"/>
    </font>
    <font>
      <sz val="12"/>
      <color indexed="8"/>
      <name val="Tahoma"/>
      <family val="0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5.95"/>
      <color indexed="8"/>
      <name val="Tahoma"/>
      <family val="0"/>
    </font>
    <font>
      <b/>
      <sz val="7.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189" fontId="5" fillId="32" borderId="10" xfId="39" applyNumberFormat="1" applyFont="1" applyFill="1" applyBorder="1" applyAlignment="1">
      <alignment horizontal="right" vertical="center"/>
    </xf>
    <xf numFmtId="190" fontId="5" fillId="32" borderId="10" xfId="39" applyNumberFormat="1" applyFont="1" applyFill="1" applyBorder="1" applyAlignment="1">
      <alignment horizontal="right" vertical="center"/>
    </xf>
    <xf numFmtId="187" fontId="5" fillId="32" borderId="10" xfId="39" applyNumberFormat="1" applyFont="1" applyFill="1" applyBorder="1" applyAlignment="1">
      <alignment horizontal="right" vertical="center"/>
    </xf>
    <xf numFmtId="189" fontId="5" fillId="23" borderId="10" xfId="39" applyNumberFormat="1" applyFont="1" applyFill="1" applyBorder="1" applyAlignment="1">
      <alignment horizontal="right" vertical="center"/>
    </xf>
    <xf numFmtId="190" fontId="5" fillId="23" borderId="10" xfId="39" applyNumberFormat="1" applyFont="1" applyFill="1" applyBorder="1" applyAlignment="1">
      <alignment horizontal="right" vertical="center"/>
    </xf>
    <xf numFmtId="191" fontId="5" fillId="23" borderId="10" xfId="39" applyNumberFormat="1" applyFont="1" applyFill="1" applyBorder="1" applyAlignment="1">
      <alignment horizontal="right" vertical="center"/>
    </xf>
    <xf numFmtId="187" fontId="5" fillId="23" borderId="10" xfId="39" applyNumberFormat="1" applyFont="1" applyFill="1" applyBorder="1" applyAlignment="1">
      <alignment horizontal="right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10" fillId="0" borderId="0" xfId="34" applyNumberFormat="1" applyFont="1">
      <alignment/>
      <protection/>
    </xf>
    <xf numFmtId="188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188" fontId="6" fillId="0" borderId="0" xfId="34" applyNumberFormat="1" applyFont="1">
      <alignment/>
      <protection/>
    </xf>
    <xf numFmtId="0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4" fontId="9" fillId="0" borderId="0" xfId="34" applyNumberFormat="1" applyFont="1" applyAlignment="1">
      <alignment horizontal="center"/>
      <protection/>
    </xf>
    <xf numFmtId="188" fontId="8" fillId="0" borderId="0" xfId="34" applyNumberFormat="1" applyFont="1" applyAlignment="1">
      <alignment horizontal="left"/>
      <protection/>
    </xf>
    <xf numFmtId="4" fontId="6" fillId="0" borderId="0" xfId="34" applyNumberFormat="1" applyFont="1">
      <alignment/>
      <protection/>
    </xf>
    <xf numFmtId="0" fontId="11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8" fillId="0" borderId="0" xfId="34" applyFont="1" applyAlignment="1">
      <alignment horizontal="left"/>
      <protection/>
    </xf>
    <xf numFmtId="0" fontId="5" fillId="23" borderId="10" xfId="34" applyFont="1" applyFill="1" applyBorder="1" applyAlignment="1">
      <alignment horizontal="left" vertical="center"/>
      <protection/>
    </xf>
    <xf numFmtId="0" fontId="5" fillId="32" borderId="10" xfId="34" applyFont="1" applyFill="1" applyBorder="1" applyAlignment="1">
      <alignment horizontal="left" vertical="center"/>
      <protection/>
    </xf>
    <xf numFmtId="0" fontId="4" fillId="2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 wrapText="1" shrinkToFit="1"/>
      <protection/>
    </xf>
    <xf numFmtId="0" fontId="64" fillId="3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  <xf numFmtId="4" fontId="0" fillId="34" borderId="0" xfId="34" applyNumberFormat="1" applyFill="1">
      <alignment/>
      <protection/>
    </xf>
    <xf numFmtId="0" fontId="0" fillId="34" borderId="0" xfId="34" applyFill="1">
      <alignment/>
      <protection/>
    </xf>
    <xf numFmtId="0" fontId="0" fillId="34" borderId="0" xfId="34" applyNumberFormat="1" applyFill="1">
      <alignment/>
      <protection/>
    </xf>
    <xf numFmtId="4" fontId="7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left"/>
      <protection/>
    </xf>
    <xf numFmtId="0" fontId="9" fillId="34" borderId="0" xfId="34" applyFont="1" applyFill="1" applyAlignment="1">
      <alignment horizontal="center"/>
      <protection/>
    </xf>
    <xf numFmtId="0" fontId="6" fillId="34" borderId="0" xfId="34" applyFont="1" applyFill="1">
      <alignment/>
      <protection/>
    </xf>
    <xf numFmtId="4" fontId="10" fillId="34" borderId="0" xfId="34" applyNumberFormat="1" applyFont="1" applyFill="1">
      <alignment/>
      <protection/>
    </xf>
    <xf numFmtId="0" fontId="10" fillId="34" borderId="0" xfId="34" applyFont="1" applyFill="1">
      <alignment/>
      <protection/>
    </xf>
    <xf numFmtId="4" fontId="65" fillId="34" borderId="0" xfId="34" applyNumberFormat="1" applyFont="1" applyFill="1">
      <alignment/>
      <protection/>
    </xf>
    <xf numFmtId="4" fontId="66" fillId="34" borderId="0" xfId="34" applyNumberFormat="1" applyFont="1" applyFill="1">
      <alignment/>
      <protection/>
    </xf>
    <xf numFmtId="4" fontId="66" fillId="34" borderId="0" xfId="34" applyNumberFormat="1" applyFont="1" applyFill="1" applyAlignment="1">
      <alignment horizontal="center"/>
      <protection/>
    </xf>
    <xf numFmtId="0" fontId="66" fillId="34" borderId="0" xfId="34" applyFont="1" applyFill="1">
      <alignment/>
      <protection/>
    </xf>
    <xf numFmtId="188" fontId="66" fillId="34" borderId="0" xfId="34" applyNumberFormat="1" applyFont="1" applyFill="1">
      <alignment/>
      <protection/>
    </xf>
    <xf numFmtId="0" fontId="67" fillId="34" borderId="0" xfId="34" applyFont="1" applyFill="1" applyAlignment="1">
      <alignment horizontal="left"/>
      <protection/>
    </xf>
    <xf numFmtId="4" fontId="68" fillId="34" borderId="0" xfId="34" applyNumberFormat="1" applyFont="1" applyFill="1">
      <alignment/>
      <protection/>
    </xf>
    <xf numFmtId="0" fontId="68" fillId="34" borderId="0" xfId="34" applyFont="1" applyFill="1">
      <alignment/>
      <protection/>
    </xf>
    <xf numFmtId="190" fontId="68" fillId="34" borderId="0" xfId="39" applyNumberFormat="1" applyFont="1" applyFill="1" applyAlignment="1">
      <alignment/>
    </xf>
    <xf numFmtId="4" fontId="69" fillId="34" borderId="0" xfId="34" applyNumberFormat="1" applyFont="1" applyFill="1">
      <alignment/>
      <protection/>
    </xf>
    <xf numFmtId="190" fontId="70" fillId="34" borderId="0" xfId="39" applyNumberFormat="1" applyFont="1" applyFill="1" applyAlignment="1">
      <alignment/>
    </xf>
    <xf numFmtId="4" fontId="70" fillId="34" borderId="0" xfId="34" applyNumberFormat="1" applyFont="1" applyFill="1">
      <alignment/>
      <protection/>
    </xf>
    <xf numFmtId="4" fontId="71" fillId="34" borderId="0" xfId="34" applyNumberFormat="1" applyFont="1" applyFill="1">
      <alignment/>
      <protection/>
    </xf>
    <xf numFmtId="4" fontId="71" fillId="34" borderId="0" xfId="34" applyNumberFormat="1" applyFont="1" applyFill="1" applyAlignment="1">
      <alignment horizontal="center"/>
      <protection/>
    </xf>
    <xf numFmtId="0" fontId="71" fillId="34" borderId="0" xfId="34" applyFont="1" applyFill="1">
      <alignment/>
      <protection/>
    </xf>
    <xf numFmtId="188" fontId="71" fillId="34" borderId="0" xfId="34" applyNumberFormat="1" applyFont="1" applyFill="1">
      <alignment/>
      <protection/>
    </xf>
    <xf numFmtId="43" fontId="71" fillId="34" borderId="0" xfId="34" applyNumberFormat="1" applyFont="1" applyFill="1">
      <alignment/>
      <protection/>
    </xf>
    <xf numFmtId="189" fontId="71" fillId="34" borderId="0" xfId="34" applyNumberFormat="1" applyFont="1" applyFill="1">
      <alignment/>
      <protection/>
    </xf>
    <xf numFmtId="0" fontId="72" fillId="34" borderId="0" xfId="34" applyFont="1" applyFill="1" applyAlignment="1">
      <alignment horizontal="left"/>
      <protection/>
    </xf>
    <xf numFmtId="0" fontId="69" fillId="34" borderId="0" xfId="34" applyFont="1" applyFill="1">
      <alignment/>
      <protection/>
    </xf>
    <xf numFmtId="188" fontId="2" fillId="0" borderId="0" xfId="34" applyNumberFormat="1" applyFont="1" applyAlignment="1">
      <alignment horizontal="center"/>
      <protection/>
    </xf>
    <xf numFmtId="0" fontId="3" fillId="0" borderId="11" xfId="34" applyFont="1" applyBorder="1" applyAlignment="1">
      <alignment horizontal="right" vertical="center"/>
      <protection/>
    </xf>
    <xf numFmtId="0" fontId="3" fillId="0" borderId="12" xfId="34" applyFont="1" applyBorder="1" applyAlignment="1">
      <alignment horizontal="right" vertical="center"/>
      <protection/>
    </xf>
    <xf numFmtId="0" fontId="64" fillId="33" borderId="13" xfId="34" applyFont="1" applyFill="1" applyBorder="1" applyAlignment="1">
      <alignment horizontal="center" vertical="center"/>
      <protection/>
    </xf>
    <xf numFmtId="0" fontId="64" fillId="33" borderId="14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116.65707969731999</c:v>
                </c:pt>
                <c:pt idx="1">
                  <c:v>240.5676845113</c:v>
                </c:pt>
                <c:pt idx="2">
                  <c:v>370.68199181498</c:v>
                </c:pt>
                <c:pt idx="3">
                  <c:v>508.47016151425</c:v>
                </c:pt>
                <c:pt idx="4">
                  <c:v>635.68455076327</c:v>
                </c:pt>
                <c:pt idx="5">
                  <c:v>769.88655915749</c:v>
                </c:pt>
                <c:pt idx="6">
                  <c:v>899.4333967966099</c:v>
                </c:pt>
                <c:pt idx="7">
                  <c:v>1132.48155402203</c:v>
                </c:pt>
                <c:pt idx="8">
                  <c:v>1356.3427110928499</c:v>
                </c:pt>
                <c:pt idx="9">
                  <c:v>1493.57174519436</c:v>
                </c:pt>
                <c:pt idx="10">
                  <c:v>1689.55319136458</c:v>
                </c:pt>
                <c:pt idx="11">
                  <c:v>1915.45631928376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116.65707969731999</c:v>
                </c:pt>
                <c:pt idx="1">
                  <c:v>123.91060481398</c:v>
                </c:pt>
                <c:pt idx="2">
                  <c:v>130.11430730368</c:v>
                </c:pt>
                <c:pt idx="3">
                  <c:v>137.78816969927</c:v>
                </c:pt>
                <c:pt idx="4">
                  <c:v>127.21438924901999</c:v>
                </c:pt>
                <c:pt idx="5">
                  <c:v>134.20200839422</c:v>
                </c:pt>
                <c:pt idx="6">
                  <c:v>129.54683763912</c:v>
                </c:pt>
                <c:pt idx="7">
                  <c:v>233.04815722541997</c:v>
                </c:pt>
                <c:pt idx="8">
                  <c:v>223.86115707081998</c:v>
                </c:pt>
                <c:pt idx="9">
                  <c:v>137.22903410151002</c:v>
                </c:pt>
                <c:pt idx="10">
                  <c:v>195.98144617022</c:v>
                </c:pt>
                <c:pt idx="11">
                  <c:v>225.90312791918</c:v>
                </c:pt>
              </c:numCache>
            </c:numRef>
          </c:val>
          <c:shape val="cylinder"/>
        </c:ser>
        <c:overlap val="100"/>
        <c:shape val="cylinder"/>
        <c:axId val="65965488"/>
        <c:axId val="56818481"/>
      </c:bar3DChart>
      <c:catAx>
        <c:axId val="65965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18481"/>
        <c:crosses val="autoZero"/>
        <c:auto val="1"/>
        <c:lblOffset val="100"/>
        <c:tickLblSkip val="1"/>
        <c:noMultiLvlLbl val="0"/>
      </c:catAx>
      <c:valAx>
        <c:axId val="56818481"/>
        <c:scaling>
          <c:orientation val="minMax"/>
        </c:scaling>
        <c:axPos val="l"/>
        <c:delete val="1"/>
        <c:majorTickMark val="out"/>
        <c:minorTickMark val="none"/>
        <c:tickLblPos val="nextTo"/>
        <c:crossAx val="65965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"/>
          <c:w val="0.245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0.4620755467420222</c:v>
                </c:pt>
                <c:pt idx="1">
                  <c:v>-1.659540300031971</c:v>
                </c:pt>
                <c:pt idx="2">
                  <c:v>-1.1336213416041812</c:v>
                </c:pt>
                <c:pt idx="3">
                  <c:v>-1.2477342629968393</c:v>
                </c:pt>
                <c:pt idx="4">
                  <c:v>-0.3900098764199801</c:v>
                </c:pt>
                <c:pt idx="5">
                  <c:v>-0.28325389858745714</c:v>
                </c:pt>
                <c:pt idx="6">
                  <c:v>-0.7281925879853787</c:v>
                </c:pt>
                <c:pt idx="7">
                  <c:v>-0.8717394817025459</c:v>
                </c:pt>
                <c:pt idx="8">
                  <c:v>-0.8312738676412059</c:v>
                </c:pt>
                <c:pt idx="9">
                  <c:v>-0.24405433279570574</c:v>
                </c:pt>
                <c:pt idx="10">
                  <c:v>-0.5806007794751553</c:v>
                </c:pt>
                <c:pt idx="11">
                  <c:v>-0.6506058462796386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2.143022524201064</c:v>
                </c:pt>
                <c:pt idx="1">
                  <c:v>1.1474000235935342</c:v>
                </c:pt>
                <c:pt idx="2">
                  <c:v>1.0083396655137846</c:v>
                </c:pt>
                <c:pt idx="3">
                  <c:v>1.9387434102146723</c:v>
                </c:pt>
                <c:pt idx="4">
                  <c:v>3.298266245690905</c:v>
                </c:pt>
                <c:pt idx="5">
                  <c:v>3.355285698737563</c:v>
                </c:pt>
                <c:pt idx="6">
                  <c:v>3.7068854962743094</c:v>
                </c:pt>
                <c:pt idx="7">
                  <c:v>4.413974124223639</c:v>
                </c:pt>
                <c:pt idx="8">
                  <c:v>5.128651562562042</c:v>
                </c:pt>
                <c:pt idx="9">
                  <c:v>6.420442750444259</c:v>
                </c:pt>
                <c:pt idx="10">
                  <c:v>6.317239839889133</c:v>
                </c:pt>
                <c:pt idx="11">
                  <c:v>6.859194898520112</c:v>
                </c:pt>
              </c:numCache>
            </c:numRef>
          </c:val>
          <c:shape val="box"/>
        </c:ser>
        <c:shape val="box"/>
        <c:axId val="41604282"/>
        <c:axId val="38894219"/>
      </c:bar3DChart>
      <c:catAx>
        <c:axId val="41604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94219"/>
        <c:crosses val="autoZero"/>
        <c:auto val="1"/>
        <c:lblOffset val="100"/>
        <c:tickLblSkip val="1"/>
        <c:noMultiLvlLbl val="0"/>
      </c:catAx>
      <c:valAx>
        <c:axId val="38894219"/>
        <c:scaling>
          <c:orientation val="minMax"/>
        </c:scaling>
        <c:axPos val="l"/>
        <c:delete val="1"/>
        <c:majorTickMark val="out"/>
        <c:minorTickMark val="none"/>
        <c:tickLblPos val="nextTo"/>
        <c:crossAx val="41604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5"/>
          <c:y val="0"/>
          <c:w val="0.42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14503652"/>
        <c:axId val="63424005"/>
      </c:bar3DChart>
      <c:catAx>
        <c:axId val="1450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4005"/>
        <c:crosses val="autoZero"/>
        <c:auto val="1"/>
        <c:lblOffset val="100"/>
        <c:tickLblSkip val="1"/>
        <c:noMultiLvlLbl val="0"/>
      </c:catAx>
      <c:valAx>
        <c:axId val="63424005"/>
        <c:scaling>
          <c:orientation val="minMax"/>
        </c:scaling>
        <c:axPos val="l"/>
        <c:delete val="1"/>
        <c:majorTickMark val="out"/>
        <c:minorTickMark val="none"/>
        <c:tickLblPos val="nextTo"/>
        <c:crossAx val="14503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shape val="box"/>
        <c:axId val="33945134"/>
        <c:axId val="37070751"/>
      </c:bar3DChart>
      <c:catAx>
        <c:axId val="3394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70751"/>
        <c:crosses val="autoZero"/>
        <c:auto val="1"/>
        <c:lblOffset val="100"/>
        <c:tickLblSkip val="1"/>
        <c:noMultiLvlLbl val="0"/>
      </c:catAx>
      <c:valAx>
        <c:axId val="37070751"/>
        <c:scaling>
          <c:orientation val="minMax"/>
        </c:scaling>
        <c:axPos val="l"/>
        <c:delete val="1"/>
        <c:majorTickMark val="out"/>
        <c:minorTickMark val="none"/>
        <c:tickLblPos val="nextTo"/>
        <c:crossAx val="33945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5"/>
          <c:y val="0.0105"/>
          <c:w val="0.514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5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F57"/>
  <sheetViews>
    <sheetView tabSelected="1" zoomScale="70" zoomScaleNormal="70" zoomScalePageLayoutView="0" workbookViewId="0" topLeftCell="A1">
      <selection activeCell="A1" sqref="A1:H1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20" width="9.00390625" style="34" customWidth="1"/>
    <col min="21" max="16384" width="9.00390625" style="12" customWidth="1"/>
  </cols>
  <sheetData>
    <row r="1" spans="1:8" ht="21.75">
      <c r="A1" s="62" t="s">
        <v>40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8" ht="21.75">
      <c r="A5" s="29" t="s">
        <v>9</v>
      </c>
      <c r="B5" s="1">
        <f>SUM(B6:B17)</f>
        <v>1915456.31928376</v>
      </c>
      <c r="C5" s="1">
        <f>SUM(C6:C17)</f>
        <v>1928000.0000000314</v>
      </c>
      <c r="D5" s="2">
        <f>B5-C5</f>
        <v>-12543.680716271512</v>
      </c>
      <c r="E5" s="3">
        <f>D5*100/C5</f>
        <v>-0.6506058462796321</v>
      </c>
      <c r="F5" s="1">
        <f>SUM(F6:F17)</f>
        <v>1792504.9136883277</v>
      </c>
      <c r="G5" s="2">
        <f>B5-F5</f>
        <v>122951.40559543227</v>
      </c>
      <c r="H5" s="4">
        <f aca="true" t="shared" si="0" ref="H5:H17">G5*100/F5</f>
        <v>6.85919489852012</v>
      </c>
    </row>
    <row r="6" spans="1:8" ht="21.75">
      <c r="A6" s="28" t="s">
        <v>10</v>
      </c>
      <c r="B6" s="5">
        <v>116657.07969731999</v>
      </c>
      <c r="C6" s="5">
        <v>116120.51519186751</v>
      </c>
      <c r="D6" s="6">
        <f>B6-C6</f>
        <v>536.5645054524794</v>
      </c>
      <c r="E6" s="7">
        <f>D6*100/C6</f>
        <v>0.46207554674202617</v>
      </c>
      <c r="F6" s="5">
        <v>114209.54345626502</v>
      </c>
      <c r="G6" s="6">
        <f>B6-F6</f>
        <v>2447.5362410549715</v>
      </c>
      <c r="H6" s="7">
        <f t="shared" si="0"/>
        <v>2.1430225242010725</v>
      </c>
    </row>
    <row r="7" spans="1:8" ht="21.75">
      <c r="A7" s="27" t="s">
        <v>11</v>
      </c>
      <c r="B7" s="8">
        <v>123910.60481398</v>
      </c>
      <c r="C7" s="8">
        <v>128506.85918207819</v>
      </c>
      <c r="D7" s="9">
        <f aca="true" t="shared" si="1" ref="D7:D17">B7-C7</f>
        <v>-4596.254368098191</v>
      </c>
      <c r="E7" s="10">
        <f aca="true" t="shared" si="2" ref="E7:E17">D7*100/C7</f>
        <v>-3.5766607302929034</v>
      </c>
      <c r="F7" s="8">
        <v>123629.17949181414</v>
      </c>
      <c r="G7" s="9">
        <f aca="true" t="shared" si="3" ref="G7:G17">B7-F7</f>
        <v>281.42532216585823</v>
      </c>
      <c r="H7" s="11">
        <f t="shared" si="0"/>
        <v>0.22763664963455674</v>
      </c>
    </row>
    <row r="8" spans="1:8" ht="21.75">
      <c r="A8" s="28" t="s">
        <v>12</v>
      </c>
      <c r="B8" s="5">
        <v>130114.30730368</v>
      </c>
      <c r="C8" s="5">
        <v>130304.93006067348</v>
      </c>
      <c r="D8" s="6">
        <f t="shared" si="1"/>
        <v>-190.62275699347083</v>
      </c>
      <c r="E8" s="7">
        <f t="shared" si="2"/>
        <v>-0.1462897504374637</v>
      </c>
      <c r="F8" s="5">
        <v>129142.84812068874</v>
      </c>
      <c r="G8" s="6">
        <f t="shared" si="3"/>
        <v>971.4591829912679</v>
      </c>
      <c r="H8" s="7">
        <f t="shared" si="0"/>
        <v>0.7522361455768759</v>
      </c>
    </row>
    <row r="9" spans="1:8" ht="21.75">
      <c r="A9" s="27" t="s">
        <v>13</v>
      </c>
      <c r="B9" s="8">
        <v>137788.16969927</v>
      </c>
      <c r="C9" s="8">
        <v>139962.3744058711</v>
      </c>
      <c r="D9" s="9">
        <f t="shared" si="1"/>
        <v>-2174.2047066011</v>
      </c>
      <c r="E9" s="10">
        <f t="shared" si="2"/>
        <v>-1.553420850303821</v>
      </c>
      <c r="F9" s="8">
        <v>131818.1438424708</v>
      </c>
      <c r="G9" s="9">
        <f t="shared" si="3"/>
        <v>5970.025856799184</v>
      </c>
      <c r="H9" s="11">
        <f t="shared" si="0"/>
        <v>4.528986437507162</v>
      </c>
    </row>
    <row r="10" spans="1:8" ht="21.75">
      <c r="A10" s="28" t="s">
        <v>14</v>
      </c>
      <c r="B10" s="5">
        <v>127214.38924902</v>
      </c>
      <c r="C10" s="5">
        <v>123278.81156405142</v>
      </c>
      <c r="D10" s="6">
        <f t="shared" si="1"/>
        <v>3935.577684968579</v>
      </c>
      <c r="E10" s="7">
        <f t="shared" si="2"/>
        <v>3.192420201847735</v>
      </c>
      <c r="F10" s="5">
        <v>116587.71981232091</v>
      </c>
      <c r="G10" s="6">
        <f t="shared" si="3"/>
        <v>10626.669436699085</v>
      </c>
      <c r="H10" s="7">
        <f t="shared" si="0"/>
        <v>9.114741633000069</v>
      </c>
    </row>
    <row r="11" spans="1:8" ht="21.75">
      <c r="A11" s="27" t="s">
        <v>15</v>
      </c>
      <c r="B11" s="8">
        <v>134202.00839422</v>
      </c>
      <c r="C11" s="8">
        <v>133899.9970059987</v>
      </c>
      <c r="D11" s="9">
        <f t="shared" si="1"/>
        <v>302.01138822128996</v>
      </c>
      <c r="E11" s="10">
        <f t="shared" si="2"/>
        <v>0.22554995890534627</v>
      </c>
      <c r="F11" s="8">
        <v>129505.82734101781</v>
      </c>
      <c r="G11" s="9">
        <f t="shared" si="3"/>
        <v>4696.181053202192</v>
      </c>
      <c r="H11" s="11">
        <f t="shared" si="0"/>
        <v>3.6262314597134666</v>
      </c>
    </row>
    <row r="12" spans="1:8" ht="21.75">
      <c r="A12" s="28" t="s">
        <v>16</v>
      </c>
      <c r="B12" s="5">
        <v>129546.83763912001</v>
      </c>
      <c r="C12" s="5">
        <v>133957.5603204931</v>
      </c>
      <c r="D12" s="6">
        <f t="shared" si="1"/>
        <v>-4410.722681373081</v>
      </c>
      <c r="E12" s="7">
        <f t="shared" si="2"/>
        <v>-3.2926269117028104</v>
      </c>
      <c r="F12" s="5">
        <v>122390.90377696854</v>
      </c>
      <c r="G12" s="6">
        <f t="shared" si="3"/>
        <v>7155.933862151476</v>
      </c>
      <c r="H12" s="7">
        <f t="shared" si="0"/>
        <v>5.846785701649567</v>
      </c>
    </row>
    <row r="13" spans="1:8" ht="21.75">
      <c r="A13" s="27" t="s">
        <v>17</v>
      </c>
      <c r="B13" s="8">
        <v>233048.15722541997</v>
      </c>
      <c r="C13" s="8">
        <v>236409.61258196813</v>
      </c>
      <c r="D13" s="9">
        <f t="shared" si="1"/>
        <v>-3361.455356548162</v>
      </c>
      <c r="E13" s="10">
        <f t="shared" si="2"/>
        <v>-1.4218776131121469</v>
      </c>
      <c r="F13" s="8">
        <v>217323.10394275637</v>
      </c>
      <c r="G13" s="9">
        <f t="shared" si="3"/>
        <v>15725.053282663604</v>
      </c>
      <c r="H13" s="11">
        <f t="shared" si="0"/>
        <v>7.235794536970001</v>
      </c>
    </row>
    <row r="14" spans="1:240" ht="21.75">
      <c r="A14" s="28" t="s">
        <v>18</v>
      </c>
      <c r="B14" s="5">
        <v>223861.15707082</v>
      </c>
      <c r="C14" s="5">
        <v>225271.48442359857</v>
      </c>
      <c r="D14" s="6">
        <f t="shared" si="1"/>
        <v>-1410.3273527785786</v>
      </c>
      <c r="E14" s="7">
        <f t="shared" si="2"/>
        <v>-0.6260567583097252</v>
      </c>
      <c r="F14" s="5">
        <v>205566.90341498994</v>
      </c>
      <c r="G14" s="6">
        <f t="shared" si="3"/>
        <v>18294.25365583005</v>
      </c>
      <c r="H14" s="7">
        <f t="shared" si="0"/>
        <v>8.899415884520266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9" ht="21.75">
      <c r="A15" s="27" t="s">
        <v>19</v>
      </c>
      <c r="B15" s="8">
        <v>137229.03410151</v>
      </c>
      <c r="C15" s="8">
        <v>129513.64486902684</v>
      </c>
      <c r="D15" s="9">
        <f t="shared" si="1"/>
        <v>7715.389232483169</v>
      </c>
      <c r="E15" s="10">
        <f t="shared" si="2"/>
        <v>5.957201837910981</v>
      </c>
      <c r="F15" s="8">
        <v>113289.02108263964</v>
      </c>
      <c r="G15" s="9">
        <f t="shared" si="3"/>
        <v>23940.013018870377</v>
      </c>
      <c r="H15" s="11">
        <f t="shared" si="0"/>
        <v>21.131803232201232</v>
      </c>
      <c r="I15" s="36"/>
    </row>
    <row r="16" spans="1:9" ht="21.75">
      <c r="A16" s="28" t="s">
        <v>20</v>
      </c>
      <c r="B16" s="5">
        <v>195981.44617022</v>
      </c>
      <c r="C16" s="5">
        <v>202194.2477423523</v>
      </c>
      <c r="D16" s="6">
        <f t="shared" si="1"/>
        <v>-6212.801572132303</v>
      </c>
      <c r="E16" s="7">
        <f t="shared" si="2"/>
        <v>-3.072689575248954</v>
      </c>
      <c r="F16" s="5">
        <v>185698.82112497746</v>
      </c>
      <c r="G16" s="6">
        <f t="shared" si="3"/>
        <v>10282.625045242545</v>
      </c>
      <c r="H16" s="7">
        <f t="shared" si="0"/>
        <v>5.5372591936500335</v>
      </c>
      <c r="I16" s="36"/>
    </row>
    <row r="17" spans="1:9" ht="21.75">
      <c r="A17" s="27" t="s">
        <v>21</v>
      </c>
      <c r="B17" s="8">
        <v>225903.12791918</v>
      </c>
      <c r="C17" s="8">
        <v>228579.9626520523</v>
      </c>
      <c r="D17" s="9">
        <f t="shared" si="1"/>
        <v>-2676.8347328722884</v>
      </c>
      <c r="E17" s="10">
        <f t="shared" si="2"/>
        <v>-1.1710714718013167</v>
      </c>
      <c r="F17" s="8">
        <v>203342.89828141828</v>
      </c>
      <c r="G17" s="9">
        <f t="shared" si="3"/>
        <v>22560.229637761717</v>
      </c>
      <c r="H17" s="11">
        <f t="shared" si="0"/>
        <v>11.094673002319107</v>
      </c>
      <c r="I17" s="42"/>
    </row>
    <row r="18" spans="9:240" ht="23.25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ht="23.25">
      <c r="I19" s="43" t="s">
        <v>1</v>
      </c>
    </row>
    <row r="20" spans="4:240" ht="23.25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5:240" ht="23.25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6:25" ht="23.25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6:25" ht="23.25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6:25" ht="23.25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6:25" ht="23.25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6:25" ht="24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6:25" ht="24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6:25" ht="24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6:25" ht="21.75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6:25" ht="21.75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ht="21.75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ht="21.75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ht="21.75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ht="21.75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ht="21.75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8:25" ht="21.75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8:25" ht="21.75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8:25" ht="21.75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4:25" ht="21.75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5:25" ht="5.25" customHeight="1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ht="21.75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ht="21.75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ht="21.75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ht="21.75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ht="21.75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ht="21.75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ht="21.75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ht="21.75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T57"/>
  <sheetViews>
    <sheetView zoomScale="70" zoomScaleNormal="70" zoomScalePageLayoutView="0" workbookViewId="0" topLeftCell="A1">
      <selection activeCell="G5" sqref="G5:H1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10" width="11.8515625" style="33" customWidth="1"/>
    <col min="11" max="11" width="11.421875" style="48" customWidth="1"/>
    <col min="12" max="12" width="10.8515625" style="48" bestFit="1" customWidth="1"/>
    <col min="13" max="13" width="5.421875" style="48" bestFit="1" customWidth="1"/>
    <col min="14" max="15" width="8.421875" style="49" customWidth="1"/>
    <col min="16" max="16" width="12.8515625" style="49" bestFit="1" customWidth="1"/>
    <col min="17" max="17" width="12.421875" style="48" bestFit="1" customWidth="1"/>
    <col min="18" max="18" width="0.42578125" style="49" customWidth="1"/>
    <col min="19" max="19" width="13.57421875" style="48" customWidth="1"/>
    <col min="20" max="22" width="9.00390625" style="49" customWidth="1"/>
    <col min="23" max="34" width="9.00390625" style="34" customWidth="1"/>
    <col min="35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11" ht="21.75">
      <c r="A5" s="29" t="s">
        <v>9</v>
      </c>
      <c r="B5" s="1">
        <f>SUM(B6:B17)</f>
        <v>1915456.31928376</v>
      </c>
      <c r="C5" s="1">
        <f>SUM(C6:C17)</f>
        <v>1928000.0000000314</v>
      </c>
      <c r="D5" s="2">
        <f>SUM(D6:D17)</f>
        <v>-12543.680716271658</v>
      </c>
      <c r="E5" s="3">
        <f aca="true" t="shared" si="0" ref="E5:E17">D5*100/C5</f>
        <v>-0.6506058462796396</v>
      </c>
      <c r="F5" s="1">
        <f>SUM(F6:F17)</f>
        <v>1792504.9136883277</v>
      </c>
      <c r="G5" s="2">
        <f>B5-F5</f>
        <v>122951.40559543227</v>
      </c>
      <c r="H5" s="4">
        <f aca="true" t="shared" si="1" ref="H5:H17">G5*100/F5</f>
        <v>6.85919489852012</v>
      </c>
      <c r="K5" s="50"/>
    </row>
    <row r="6" spans="1:11" ht="21.75">
      <c r="A6" s="28" t="s">
        <v>10</v>
      </c>
      <c r="B6" s="5">
        <v>116657.07969731999</v>
      </c>
      <c r="C6" s="5">
        <v>116120.51519186751</v>
      </c>
      <c r="D6" s="6">
        <f aca="true" t="shared" si="2" ref="D6:D17">B6-C6</f>
        <v>536.5645054524794</v>
      </c>
      <c r="E6" s="7">
        <f t="shared" si="0"/>
        <v>0.46207554674202617</v>
      </c>
      <c r="F6" s="5">
        <v>114209.54345626502</v>
      </c>
      <c r="G6" s="6">
        <f>B6-F6</f>
        <v>2447.5362410549715</v>
      </c>
      <c r="H6" s="7">
        <f t="shared" si="1"/>
        <v>2.1430225242010725</v>
      </c>
      <c r="K6" s="50"/>
    </row>
    <row r="7" spans="1:11" ht="21.75">
      <c r="A7" s="27" t="s">
        <v>11</v>
      </c>
      <c r="B7" s="8">
        <v>123910.60481398</v>
      </c>
      <c r="C7" s="8">
        <v>128506.85918207819</v>
      </c>
      <c r="D7" s="9">
        <f t="shared" si="2"/>
        <v>-4596.254368098191</v>
      </c>
      <c r="E7" s="10">
        <f t="shared" si="0"/>
        <v>-3.5766607302929034</v>
      </c>
      <c r="F7" s="8">
        <v>123629.17949181414</v>
      </c>
      <c r="G7" s="9">
        <f aca="true" t="shared" si="3" ref="G7:G17">B7-F7</f>
        <v>281.42532216585823</v>
      </c>
      <c r="H7" s="11">
        <f t="shared" si="1"/>
        <v>0.22763664963455674</v>
      </c>
      <c r="K7" s="50"/>
    </row>
    <row r="8" spans="1:11" ht="21.75">
      <c r="A8" s="28" t="s">
        <v>12</v>
      </c>
      <c r="B8" s="5">
        <v>130114.30730368</v>
      </c>
      <c r="C8" s="5">
        <v>130304.93006067348</v>
      </c>
      <c r="D8" s="6">
        <f t="shared" si="2"/>
        <v>-190.62275699347083</v>
      </c>
      <c r="E8" s="7">
        <f t="shared" si="0"/>
        <v>-0.1462897504374637</v>
      </c>
      <c r="F8" s="5">
        <v>129142.84812068874</v>
      </c>
      <c r="G8" s="6">
        <f t="shared" si="3"/>
        <v>971.4591829912679</v>
      </c>
      <c r="H8" s="7">
        <f t="shared" si="1"/>
        <v>0.7522361455768759</v>
      </c>
      <c r="K8" s="50"/>
    </row>
    <row r="9" spans="1:11" ht="21.75">
      <c r="A9" s="27" t="s">
        <v>13</v>
      </c>
      <c r="B9" s="8">
        <v>137788.16969927</v>
      </c>
      <c r="C9" s="8">
        <v>139962.3744058711</v>
      </c>
      <c r="D9" s="9">
        <f t="shared" si="2"/>
        <v>-2174.2047066011</v>
      </c>
      <c r="E9" s="10">
        <f t="shared" si="0"/>
        <v>-1.553420850303821</v>
      </c>
      <c r="F9" s="8">
        <v>131818.1438424708</v>
      </c>
      <c r="G9" s="9">
        <f t="shared" si="3"/>
        <v>5970.025856799184</v>
      </c>
      <c r="H9" s="11">
        <f t="shared" si="1"/>
        <v>4.528986437507162</v>
      </c>
      <c r="K9" s="50"/>
    </row>
    <row r="10" spans="1:11" ht="21.75">
      <c r="A10" s="28" t="s">
        <v>14</v>
      </c>
      <c r="B10" s="5">
        <v>127214.38924902</v>
      </c>
      <c r="C10" s="5">
        <v>123278.81156405142</v>
      </c>
      <c r="D10" s="6">
        <f t="shared" si="2"/>
        <v>3935.577684968579</v>
      </c>
      <c r="E10" s="7">
        <f t="shared" si="0"/>
        <v>3.192420201847735</v>
      </c>
      <c r="F10" s="5">
        <v>116587.71981232091</v>
      </c>
      <c r="G10" s="6">
        <f t="shared" si="3"/>
        <v>10626.669436699085</v>
      </c>
      <c r="H10" s="7">
        <f t="shared" si="1"/>
        <v>9.114741633000069</v>
      </c>
      <c r="K10" s="50"/>
    </row>
    <row r="11" spans="1:11" ht="21.75">
      <c r="A11" s="27" t="s">
        <v>15</v>
      </c>
      <c r="B11" s="8">
        <v>134202.00839422</v>
      </c>
      <c r="C11" s="8">
        <v>133899.9970059987</v>
      </c>
      <c r="D11" s="9">
        <f t="shared" si="2"/>
        <v>302.01138822128996</v>
      </c>
      <c r="E11" s="10">
        <f t="shared" si="0"/>
        <v>0.22554995890534627</v>
      </c>
      <c r="F11" s="8">
        <v>129505.82734101781</v>
      </c>
      <c r="G11" s="9">
        <f t="shared" si="3"/>
        <v>4696.181053202192</v>
      </c>
      <c r="H11" s="11">
        <f t="shared" si="1"/>
        <v>3.6262314597134666</v>
      </c>
      <c r="K11" s="50"/>
    </row>
    <row r="12" spans="1:12" ht="21.75">
      <c r="A12" s="28" t="s">
        <v>16</v>
      </c>
      <c r="B12" s="5">
        <v>129546.83763912001</v>
      </c>
      <c r="C12" s="5">
        <v>133957.5603204931</v>
      </c>
      <c r="D12" s="6">
        <f t="shared" si="2"/>
        <v>-4410.722681373081</v>
      </c>
      <c r="E12" s="7">
        <f t="shared" si="0"/>
        <v>-3.2926269117028104</v>
      </c>
      <c r="F12" s="5">
        <v>122390.90377696854</v>
      </c>
      <c r="G12" s="6">
        <f t="shared" si="3"/>
        <v>7155.933862151476</v>
      </c>
      <c r="H12" s="7">
        <f t="shared" si="1"/>
        <v>5.846785701649567</v>
      </c>
      <c r="K12" s="50"/>
      <c r="L12" s="51"/>
    </row>
    <row r="13" spans="1:12" ht="21.75">
      <c r="A13" s="27" t="s">
        <v>17</v>
      </c>
      <c r="B13" s="8">
        <v>233048.15722541997</v>
      </c>
      <c r="C13" s="8">
        <v>236409.61258196813</v>
      </c>
      <c r="D13" s="9">
        <f t="shared" si="2"/>
        <v>-3361.455356548162</v>
      </c>
      <c r="E13" s="10">
        <f t="shared" si="0"/>
        <v>-1.4218776131121469</v>
      </c>
      <c r="F13" s="8">
        <v>217323.10394275637</v>
      </c>
      <c r="G13" s="9">
        <f t="shared" si="3"/>
        <v>15725.053282663604</v>
      </c>
      <c r="H13" s="11">
        <f t="shared" si="1"/>
        <v>7.235794536970001</v>
      </c>
      <c r="K13" s="52"/>
      <c r="L13" s="51"/>
    </row>
    <row r="14" spans="1:254" ht="21.75">
      <c r="A14" s="28" t="s">
        <v>18</v>
      </c>
      <c r="B14" s="5">
        <v>223861.15707082</v>
      </c>
      <c r="C14" s="5">
        <v>225271.48442359857</v>
      </c>
      <c r="D14" s="6">
        <f t="shared" si="2"/>
        <v>-1410.3273527785786</v>
      </c>
      <c r="E14" s="7">
        <f t="shared" si="0"/>
        <v>-0.6260567583097252</v>
      </c>
      <c r="F14" s="5">
        <v>205566.90341498994</v>
      </c>
      <c r="G14" s="6">
        <f t="shared" si="3"/>
        <v>18294.25365583005</v>
      </c>
      <c r="H14" s="7">
        <f t="shared" si="1"/>
        <v>8.899415884520266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15" ht="21.75">
      <c r="A15" s="27" t="s">
        <v>19</v>
      </c>
      <c r="B15" s="8">
        <v>137229.03410151</v>
      </c>
      <c r="C15" s="8">
        <v>129513.64486902684</v>
      </c>
      <c r="D15" s="9">
        <f t="shared" si="2"/>
        <v>7715.389232483169</v>
      </c>
      <c r="E15" s="10">
        <f t="shared" si="0"/>
        <v>5.957201837910981</v>
      </c>
      <c r="F15" s="8">
        <v>113289.02108263964</v>
      </c>
      <c r="G15" s="9">
        <f t="shared" si="3"/>
        <v>23940.013018870377</v>
      </c>
      <c r="H15" s="11">
        <f t="shared" si="1"/>
        <v>21.131803232201232</v>
      </c>
      <c r="I15" s="36"/>
      <c r="J15" s="36"/>
      <c r="K15" s="52"/>
      <c r="L15" s="51"/>
      <c r="N15" s="48"/>
      <c r="O15" s="48"/>
    </row>
    <row r="16" spans="1:15" ht="21.75">
      <c r="A16" s="28" t="s">
        <v>20</v>
      </c>
      <c r="B16" s="5">
        <v>195981.44617022</v>
      </c>
      <c r="C16" s="5">
        <v>202194.2477423523</v>
      </c>
      <c r="D16" s="6">
        <f t="shared" si="2"/>
        <v>-6212.801572132303</v>
      </c>
      <c r="E16" s="7">
        <f t="shared" si="0"/>
        <v>-3.072689575248954</v>
      </c>
      <c r="F16" s="5">
        <v>185698.82112497746</v>
      </c>
      <c r="G16" s="6">
        <f t="shared" si="3"/>
        <v>10282.625045242545</v>
      </c>
      <c r="H16" s="7">
        <f t="shared" si="1"/>
        <v>5.5372591936500335</v>
      </c>
      <c r="I16" s="36"/>
      <c r="J16" s="36"/>
      <c r="K16" s="52"/>
      <c r="L16" s="51"/>
      <c r="N16" s="48"/>
      <c r="O16" s="48"/>
    </row>
    <row r="17" spans="1:15" ht="21.75">
      <c r="A17" s="27" t="s">
        <v>21</v>
      </c>
      <c r="B17" s="8">
        <v>225903.12791918</v>
      </c>
      <c r="C17" s="8">
        <v>228579.9626520523</v>
      </c>
      <c r="D17" s="9">
        <f t="shared" si="2"/>
        <v>-2676.8347328722884</v>
      </c>
      <c r="E17" s="10">
        <f t="shared" si="0"/>
        <v>-1.1710714718013167</v>
      </c>
      <c r="F17" s="8">
        <v>203342.89828141828</v>
      </c>
      <c r="G17" s="9">
        <f t="shared" si="3"/>
        <v>22560.229637761717</v>
      </c>
      <c r="H17" s="11">
        <f t="shared" si="1"/>
        <v>11.094673002319107</v>
      </c>
      <c r="I17" s="42"/>
      <c r="J17" s="42"/>
      <c r="K17" s="53"/>
      <c r="L17" s="51"/>
      <c r="N17" s="48"/>
      <c r="O17" s="48"/>
    </row>
    <row r="18" spans="9:254" ht="23.25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9:19" ht="23.25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4:254" ht="23.25">
      <c r="D20" s="22"/>
      <c r="E20" s="22"/>
      <c r="F20" s="22"/>
      <c r="I20" s="45" t="s">
        <v>24</v>
      </c>
      <c r="J20" s="46">
        <f aca="true" t="shared" si="4" ref="J20:J25">+L20-K20</f>
        <v>0</v>
      </c>
      <c r="K20" s="57">
        <f aca="true" t="shared" si="5" ref="K20:K25">B6/1000</f>
        <v>116.65707969731999</v>
      </c>
      <c r="L20" s="57">
        <f>K20</f>
        <v>116.65707969731999</v>
      </c>
      <c r="M20" s="56" t="s">
        <v>24</v>
      </c>
      <c r="N20" s="54">
        <f aca="true" t="shared" si="6" ref="N20:N25">(L20-Q20)*100/Q20</f>
        <v>0.4620755467420222</v>
      </c>
      <c r="O20" s="58">
        <f aca="true" t="shared" si="7" ref="O20:O25">(L20-S20)*100/S20</f>
        <v>2.143022524201064</v>
      </c>
      <c r="P20" s="59">
        <f aca="true" t="shared" si="8" ref="P20:P31">C6/1000</f>
        <v>116.12051519186751</v>
      </c>
      <c r="Q20" s="59">
        <f>P20</f>
        <v>116.12051519186751</v>
      </c>
      <c r="R20" s="59">
        <f aca="true" t="shared" si="9" ref="R20:R26">F6/1000</f>
        <v>114.20954345626502</v>
      </c>
      <c r="S20" s="59">
        <f>R20</f>
        <v>114.20954345626502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5:254" ht="23.25">
      <c r="E21" s="21"/>
      <c r="I21" s="47" t="s">
        <v>25</v>
      </c>
      <c r="J21" s="46">
        <f t="shared" si="4"/>
        <v>116.65707969732</v>
      </c>
      <c r="K21" s="57">
        <f t="shared" si="5"/>
        <v>123.91060481398</v>
      </c>
      <c r="L21" s="57">
        <f aca="true" t="shared" si="10" ref="L21:L26">K21+L20</f>
        <v>240.5676845113</v>
      </c>
      <c r="M21" s="60" t="s">
        <v>25</v>
      </c>
      <c r="N21" s="54">
        <f t="shared" si="6"/>
        <v>-1.659540300031971</v>
      </c>
      <c r="O21" s="58">
        <f t="shared" si="7"/>
        <v>1.1474000235935342</v>
      </c>
      <c r="P21" s="59">
        <f t="shared" si="8"/>
        <v>128.5068591820782</v>
      </c>
      <c r="Q21" s="59">
        <f aca="true" t="shared" si="11" ref="Q21:Q27">P21+Q20</f>
        <v>244.6273743739457</v>
      </c>
      <c r="R21" s="59">
        <f t="shared" si="9"/>
        <v>123.62917949181414</v>
      </c>
      <c r="S21" s="59">
        <f aca="true" t="shared" si="12" ref="S21:S27">R21+S20</f>
        <v>237.83872294807918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240.5676845113</v>
      </c>
      <c r="K22" s="57">
        <f t="shared" si="5"/>
        <v>130.11430730368</v>
      </c>
      <c r="L22" s="57">
        <f t="shared" si="10"/>
        <v>370.68199181498</v>
      </c>
      <c r="M22" s="56" t="s">
        <v>26</v>
      </c>
      <c r="N22" s="54">
        <f t="shared" si="6"/>
        <v>-1.1336213416041812</v>
      </c>
      <c r="O22" s="58">
        <f t="shared" si="7"/>
        <v>1.0083396655137846</v>
      </c>
      <c r="P22" s="59">
        <f t="shared" si="8"/>
        <v>130.30493006067348</v>
      </c>
      <c r="Q22" s="59">
        <f t="shared" si="11"/>
        <v>374.9323044346192</v>
      </c>
      <c r="R22" s="59">
        <f t="shared" si="9"/>
        <v>129.14284812068874</v>
      </c>
      <c r="S22" s="59">
        <f t="shared" si="12"/>
        <v>366.98157106876795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370.68199181498</v>
      </c>
      <c r="K23" s="57">
        <f t="shared" si="5"/>
        <v>137.78816969927</v>
      </c>
      <c r="L23" s="57">
        <f t="shared" si="10"/>
        <v>508.47016151425</v>
      </c>
      <c r="M23" s="56" t="s">
        <v>27</v>
      </c>
      <c r="N23" s="54">
        <f t="shared" si="6"/>
        <v>-1.2477342629968393</v>
      </c>
      <c r="O23" s="58">
        <f t="shared" si="7"/>
        <v>1.9387434102146723</v>
      </c>
      <c r="P23" s="59">
        <f t="shared" si="8"/>
        <v>139.9623744058711</v>
      </c>
      <c r="Q23" s="59">
        <f t="shared" si="11"/>
        <v>514.8946788404903</v>
      </c>
      <c r="R23" s="59">
        <f t="shared" si="9"/>
        <v>131.8181438424708</v>
      </c>
      <c r="S23" s="59">
        <f t="shared" si="12"/>
        <v>498.79971491123877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508.47016151425</v>
      </c>
      <c r="K24" s="57">
        <f t="shared" si="5"/>
        <v>127.21438924901999</v>
      </c>
      <c r="L24" s="57">
        <f t="shared" si="10"/>
        <v>635.68455076327</v>
      </c>
      <c r="M24" s="56" t="s">
        <v>28</v>
      </c>
      <c r="N24" s="54">
        <f t="shared" si="6"/>
        <v>-0.3900098764199801</v>
      </c>
      <c r="O24" s="58">
        <f t="shared" si="7"/>
        <v>3.298266245690905</v>
      </c>
      <c r="P24" s="59">
        <f t="shared" si="8"/>
        <v>123.27881156405141</v>
      </c>
      <c r="Q24" s="59">
        <f t="shared" si="11"/>
        <v>638.1734904045418</v>
      </c>
      <c r="R24" s="59">
        <f t="shared" si="9"/>
        <v>116.58771981232091</v>
      </c>
      <c r="S24" s="59">
        <f t="shared" si="12"/>
        <v>615.3874347235596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6:39" ht="23.25">
      <c r="F25" s="18"/>
      <c r="G25" s="18"/>
      <c r="H25" s="23"/>
      <c r="I25" s="45" t="s">
        <v>29</v>
      </c>
      <c r="J25" s="46">
        <f t="shared" si="4"/>
        <v>635.68455076327</v>
      </c>
      <c r="K25" s="57">
        <f t="shared" si="5"/>
        <v>134.20200839422</v>
      </c>
      <c r="L25" s="57">
        <f t="shared" si="10"/>
        <v>769.88655915749</v>
      </c>
      <c r="M25" s="56" t="s">
        <v>29</v>
      </c>
      <c r="N25" s="54">
        <f t="shared" si="6"/>
        <v>-0.28325389858745714</v>
      </c>
      <c r="O25" s="58">
        <f t="shared" si="7"/>
        <v>3.355285698737563</v>
      </c>
      <c r="P25" s="59">
        <f t="shared" si="8"/>
        <v>133.8999970059987</v>
      </c>
      <c r="Q25" s="59">
        <f t="shared" si="11"/>
        <v>772.0734874105405</v>
      </c>
      <c r="R25" s="59">
        <f t="shared" si="9"/>
        <v>129.5058273410178</v>
      </c>
      <c r="S25" s="59">
        <f t="shared" si="12"/>
        <v>744.8932620645775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6:39" ht="23.25">
      <c r="F26" s="18"/>
      <c r="G26" s="18"/>
      <c r="H26" s="23"/>
      <c r="I26" s="43" t="s">
        <v>30</v>
      </c>
      <c r="J26" s="46">
        <f>+L26-K26</f>
        <v>769.88655915749</v>
      </c>
      <c r="K26" s="57">
        <f>B12/1000</f>
        <v>129.54683763912</v>
      </c>
      <c r="L26" s="57">
        <f t="shared" si="10"/>
        <v>899.4333967966099</v>
      </c>
      <c r="M26" s="54" t="s">
        <v>30</v>
      </c>
      <c r="N26" s="54">
        <f>(L26-Q26)*100/Q26</f>
        <v>-0.7281925879853787</v>
      </c>
      <c r="O26" s="58">
        <f>(L26-S26)*100/S26</f>
        <v>3.7068854962743094</v>
      </c>
      <c r="P26" s="59">
        <f t="shared" si="8"/>
        <v>133.9575603204931</v>
      </c>
      <c r="Q26" s="59">
        <f t="shared" si="11"/>
        <v>906.0310477310336</v>
      </c>
      <c r="R26" s="59">
        <f t="shared" si="9"/>
        <v>122.39090377696854</v>
      </c>
      <c r="S26" s="59">
        <f t="shared" si="12"/>
        <v>867.284165841546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6:39" ht="23.25">
      <c r="F27" s="16"/>
      <c r="G27" s="16"/>
      <c r="H27" s="15"/>
      <c r="I27" s="43" t="s">
        <v>31</v>
      </c>
      <c r="J27" s="46">
        <f>+L27-K27</f>
        <v>899.4333967966099</v>
      </c>
      <c r="K27" s="57">
        <f>B13/1000</f>
        <v>233.04815722541997</v>
      </c>
      <c r="L27" s="57">
        <f>K27+L26</f>
        <v>1132.48155402203</v>
      </c>
      <c r="M27" s="54" t="s">
        <v>31</v>
      </c>
      <c r="N27" s="54">
        <f>(L27-Q27)*100/Q27</f>
        <v>-0.8717394817025459</v>
      </c>
      <c r="O27" s="58">
        <f>(L27-S27)*100/S27</f>
        <v>4.413974124223639</v>
      </c>
      <c r="P27" s="59">
        <f>C13/1000</f>
        <v>236.40961258196813</v>
      </c>
      <c r="Q27" s="59">
        <f t="shared" si="11"/>
        <v>1142.4406603130017</v>
      </c>
      <c r="R27" s="59">
        <f>F13/1000</f>
        <v>217.32310394275638</v>
      </c>
      <c r="S27" s="59">
        <f t="shared" si="12"/>
        <v>1084.6072697843024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6:39" ht="23.25">
      <c r="F28" s="16"/>
      <c r="G28" s="16"/>
      <c r="H28" s="15"/>
      <c r="I28" s="43" t="s">
        <v>32</v>
      </c>
      <c r="J28" s="46"/>
      <c r="K28" s="57">
        <f>B14/1000</f>
        <v>223.86115707081998</v>
      </c>
      <c r="L28" s="57">
        <f>K28+L27</f>
        <v>1356.3427110928499</v>
      </c>
      <c r="M28" s="54" t="s">
        <v>32</v>
      </c>
      <c r="N28" s="54">
        <f>(L28-Q28)*100/Q28</f>
        <v>-0.8312738676412059</v>
      </c>
      <c r="O28" s="58">
        <f>(L28-S28)*100/S28</f>
        <v>5.128651562562042</v>
      </c>
      <c r="P28" s="59">
        <f t="shared" si="8"/>
        <v>225.27148442359857</v>
      </c>
      <c r="Q28" s="59">
        <f>P28+Q27</f>
        <v>1367.7121447366003</v>
      </c>
      <c r="R28" s="59">
        <f>F14/1000</f>
        <v>205.56690341498995</v>
      </c>
      <c r="S28" s="59">
        <f>R28+S27</f>
        <v>1290.1741731992925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6:39" ht="24">
      <c r="F29" s="16"/>
      <c r="G29" s="16"/>
      <c r="H29" s="15"/>
      <c r="I29" s="43" t="s">
        <v>33</v>
      </c>
      <c r="J29" s="46"/>
      <c r="K29" s="57">
        <f>B15/1000</f>
        <v>137.22903410151002</v>
      </c>
      <c r="L29" s="57">
        <f>K29+L28</f>
        <v>1493.57174519436</v>
      </c>
      <c r="M29" s="54" t="s">
        <v>33</v>
      </c>
      <c r="N29" s="54">
        <f>(L29-Q29)*100/Q29</f>
        <v>-0.24405433279570574</v>
      </c>
      <c r="O29" s="58">
        <f>(L29-S29)*100/S29</f>
        <v>6.420442750444259</v>
      </c>
      <c r="P29" s="59">
        <f t="shared" si="8"/>
        <v>129.51364486902685</v>
      </c>
      <c r="Q29" s="59">
        <f>P29+Q28</f>
        <v>1497.2257896056271</v>
      </c>
      <c r="R29" s="59">
        <f>F15/1000</f>
        <v>113.28902108263964</v>
      </c>
      <c r="S29" s="59">
        <f>R29+S28</f>
        <v>1403.4631942819321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6:39" ht="24">
      <c r="F30" s="16"/>
      <c r="G30" s="16"/>
      <c r="H30" s="15"/>
      <c r="I30" s="43" t="s">
        <v>34</v>
      </c>
      <c r="J30" s="46"/>
      <c r="K30" s="57">
        <f>B16/1000</f>
        <v>195.98144617022</v>
      </c>
      <c r="L30" s="57">
        <f>K30+L29</f>
        <v>1689.55319136458</v>
      </c>
      <c r="M30" s="54" t="s">
        <v>34</v>
      </c>
      <c r="N30" s="54">
        <f>(L30-Q30)*100/Q30</f>
        <v>-0.5806007794751553</v>
      </c>
      <c r="O30" s="58">
        <f>(L30-S30)*100/S30</f>
        <v>6.317239839889133</v>
      </c>
      <c r="P30" s="59">
        <f t="shared" si="8"/>
        <v>202.1942477423523</v>
      </c>
      <c r="Q30" s="59">
        <f>P30+Q29</f>
        <v>1699.4200373479794</v>
      </c>
      <c r="R30" s="59">
        <f>F16/1000</f>
        <v>185.69882112497746</v>
      </c>
      <c r="S30" s="59">
        <f>R30+S29</f>
        <v>1589.1620154069096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6:39" ht="24">
      <c r="F31" s="16"/>
      <c r="G31" s="16"/>
      <c r="H31" s="15"/>
      <c r="I31" s="43" t="s">
        <v>35</v>
      </c>
      <c r="J31" s="46"/>
      <c r="K31" s="57">
        <f>B17/1000</f>
        <v>225.90312791918</v>
      </c>
      <c r="L31" s="57">
        <f>K31+L30</f>
        <v>1915.45631928376</v>
      </c>
      <c r="M31" s="54" t="s">
        <v>35</v>
      </c>
      <c r="N31" s="54">
        <f>(L31-Q31)*100/Q31</f>
        <v>-0.6506058462796386</v>
      </c>
      <c r="O31" s="58">
        <f>(L31-S31)*100/S31</f>
        <v>6.859194898520112</v>
      </c>
      <c r="P31" s="59">
        <f t="shared" si="8"/>
        <v>228.57996265205227</v>
      </c>
      <c r="Q31" s="59">
        <f>P31+Q30</f>
        <v>1928.0000000000316</v>
      </c>
      <c r="R31" s="59">
        <f>F17/1000</f>
        <v>203.3428982814183</v>
      </c>
      <c r="S31" s="59">
        <f>R31+S30</f>
        <v>1792.5049136883279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6:39" ht="21.75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6:39" ht="21.75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ht="21.75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ht="21.75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ht="21.75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ht="21.75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ht="21.75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8:39" ht="21.75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8:39" ht="21.75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8:39" ht="21.75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4:39" ht="21.75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5:39" ht="5.25" customHeight="1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ht="21.75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ht="21.75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ht="21.75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ht="21.75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ht="21.75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ht="21.75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ht="21.75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ht="21.75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dcterms:created xsi:type="dcterms:W3CDTF">2013-07-05T04:21:41Z</dcterms:created>
  <dcterms:modified xsi:type="dcterms:W3CDTF">2019-06-19T07:35:41Z</dcterms:modified>
  <cp:category/>
  <cp:version/>
  <cp:contentType/>
  <cp:contentStatus/>
</cp:coreProperties>
</file>