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555" windowWidth="22755" windowHeight="9120" firstSheet="13" activeTab="14"/>
  </bookViews>
  <sheets>
    <sheet name="ตารางที่ 1 ต้นทุนผลผลิตรวม2563" sheetId="1" r:id="rId1"/>
    <sheet name="ตารางที่ 1 (2563ต่อ) " sheetId="2" r:id="rId2"/>
    <sheet name="ตารางที่ 2ต้นทุน2563" sheetId="3" r:id="rId3"/>
    <sheet name="ตารางที่ 3 กิจกรรมย่อย (2563)" sheetId="4" r:id="rId4"/>
    <sheet name="ตารางที่ 4 ต้นทุนผลผลิตย่อย2563" sheetId="5" r:id="rId5"/>
    <sheet name="ตารางที่ 5 กิจกรรรมหลัก63" sheetId="6" r:id="rId6"/>
    <sheet name="ตารางที่ 6 ผลผลิตหลัก63" sheetId="7" r:id="rId7"/>
    <sheet name="ตาราง 7 ปี 2563" sheetId="8" r:id="rId8"/>
    <sheet name="ต.7(อธิบาย)" sheetId="9" r:id="rId9"/>
    <sheet name="ตาราง 8 ผลผลิตย่อย ปี 2563" sheetId="10" r:id="rId10"/>
    <sheet name="ต.8(อธิบาย)" sheetId="11" r:id="rId11"/>
    <sheet name="ตาราง 9 กจม.หลัก(2563)" sheetId="12" r:id="rId12"/>
    <sheet name="ตาราง 10 ผลผลิตหลักแยก (2563)" sheetId="13" r:id="rId13"/>
    <sheet name="ตาราง 11 ต้นทุนทางตรง  (2563)" sheetId="14" r:id="rId14"/>
    <sheet name="ต.11(อธิบาย)" sheetId="15" r:id="rId15"/>
    <sheet name="ตาราง 12 ต้นทุนทางอ้อม (2563)" sheetId="16" r:id="rId16"/>
    <sheet name="ต.12(อธิบาย)" sheetId="17" r:id="rId17"/>
    <sheet name="รายงานสรุปผลการวิเคราะห์" sheetId="18" r:id="rId18"/>
  </sheets>
  <externalReferences>
    <externalReference r:id="rId19"/>
    <externalReference r:id="rId20"/>
    <externalReference r:id="rId21"/>
  </externalReferences>
  <definedNames>
    <definedName name="exclude2018">'[1]ตารางที่ 1 ต้นทุนผลผลิตรวม(ต่อ)'!$H$5:$I$28</definedName>
    <definedName name="exclude2563">'[2]ตารางที่ 1 (2563ต่อ) '!$H$5:$I$30</definedName>
    <definedName name="poum2019">'[3]ตารางที่ 1.2562 (ต่อ) '!$I$5:$J$28</definedName>
    <definedName name="_xlnm.Print_Area" localSheetId="16">'ต.12(อธิบาย)'!$A$1:$C$6</definedName>
    <definedName name="_xlnm.Print_Area" localSheetId="8">'ต.7(อธิบาย)'!$A$1:$C$34</definedName>
    <definedName name="_xlnm.Print_Area" localSheetId="12">'ตาราง 10 ผลผลิตหลักแยก (2563)'!$A$1:$T$10</definedName>
    <definedName name="_xlnm.Print_Area" localSheetId="15">'ตาราง 12 ต้นทุนทางอ้อม (2563)'!$A$1:$J$15</definedName>
    <definedName name="_xlnm.Print_Area" localSheetId="0">'ตารางที่ 1 ต้นทุนผลผลิตรวม2563'!$A$1:$F$15</definedName>
    <definedName name="_xlnm.Print_Titles" localSheetId="8">'ต.7(อธิบาย)'!$3:$3</definedName>
    <definedName name="_xlnm.Print_Titles" localSheetId="10">'ต.8(อธิบาย)'!$3:$3</definedName>
    <definedName name="_xlnm.Print_Titles" localSheetId="7">'ตาราง 7 ปี 2563'!$3:$4</definedName>
    <definedName name="_xlnm.Print_Titles" localSheetId="3">'ตารางที่ 3 กิจกรรมย่อย (2563)'!$1:$3</definedName>
  </definedNames>
  <calcPr calcId="144525"/>
</workbook>
</file>

<file path=xl/calcChain.xml><?xml version="1.0" encoding="utf-8"?>
<calcChain xmlns="http://schemas.openxmlformats.org/spreadsheetml/2006/main">
  <c r="F12" i="16" l="1"/>
  <c r="E12" i="16"/>
  <c r="C12" i="16"/>
  <c r="B12" i="16"/>
  <c r="J11" i="16"/>
  <c r="I11" i="16"/>
  <c r="G11" i="16"/>
  <c r="D11" i="16"/>
  <c r="H10" i="16"/>
  <c r="J10" i="16" s="1"/>
  <c r="G10" i="16"/>
  <c r="D10" i="16"/>
  <c r="J9" i="16"/>
  <c r="I9" i="16"/>
  <c r="G9" i="16"/>
  <c r="D9" i="16"/>
  <c r="I8" i="16"/>
  <c r="J8" i="16" s="1"/>
  <c r="G8" i="16"/>
  <c r="D8" i="16"/>
  <c r="J7" i="16"/>
  <c r="I7" i="16"/>
  <c r="G7" i="16"/>
  <c r="D7" i="16"/>
  <c r="I6" i="16"/>
  <c r="J6" i="16" s="1"/>
  <c r="G6" i="16"/>
  <c r="G12" i="16" s="1"/>
  <c r="D6" i="16"/>
  <c r="D12" i="16" s="1"/>
  <c r="U43" i="14"/>
  <c r="Q39" i="14"/>
  <c r="I39" i="14"/>
  <c r="T38" i="14"/>
  <c r="W38" i="14" s="1"/>
  <c r="O38" i="14"/>
  <c r="V38" i="14" s="1"/>
  <c r="J38" i="14"/>
  <c r="E38" i="14"/>
  <c r="K38" i="14" s="1"/>
  <c r="T37" i="14"/>
  <c r="W37" i="14" s="1"/>
  <c r="O37" i="14"/>
  <c r="V37" i="14" s="1"/>
  <c r="J37" i="14"/>
  <c r="K37" i="14" s="1"/>
  <c r="E37" i="14"/>
  <c r="T36" i="14"/>
  <c r="W36" i="14" s="1"/>
  <c r="O36" i="14"/>
  <c r="V36" i="14" s="1"/>
  <c r="K36" i="14"/>
  <c r="J36" i="14"/>
  <c r="E36" i="14"/>
  <c r="T35" i="14"/>
  <c r="W35" i="14" s="1"/>
  <c r="O35" i="14"/>
  <c r="V35" i="14" s="1"/>
  <c r="K35" i="14"/>
  <c r="J35" i="14"/>
  <c r="E35" i="14"/>
  <c r="V34" i="14"/>
  <c r="T34" i="14"/>
  <c r="W34" i="14" s="1"/>
  <c r="O34" i="14"/>
  <c r="J34" i="14"/>
  <c r="E34" i="14"/>
  <c r="K34" i="14" s="1"/>
  <c r="W33" i="14"/>
  <c r="V33" i="14"/>
  <c r="U33" i="14"/>
  <c r="X33" i="14" s="1"/>
  <c r="T33" i="14"/>
  <c r="O33" i="14"/>
  <c r="J33" i="14"/>
  <c r="E33" i="14"/>
  <c r="K33" i="14" s="1"/>
  <c r="W32" i="14"/>
  <c r="V32" i="14"/>
  <c r="U32" i="14"/>
  <c r="T32" i="14"/>
  <c r="O32" i="14"/>
  <c r="J32" i="14"/>
  <c r="E32" i="14"/>
  <c r="K32" i="14" s="1"/>
  <c r="X32" i="14" s="1"/>
  <c r="W31" i="14"/>
  <c r="T31" i="14"/>
  <c r="O31" i="14"/>
  <c r="V31" i="14" s="1"/>
  <c r="J31" i="14"/>
  <c r="E31" i="14"/>
  <c r="K31" i="14" s="1"/>
  <c r="T30" i="14"/>
  <c r="W30" i="14" s="1"/>
  <c r="O30" i="14"/>
  <c r="V30" i="14" s="1"/>
  <c r="J30" i="14"/>
  <c r="E30" i="14"/>
  <c r="K30" i="14" s="1"/>
  <c r="T29" i="14"/>
  <c r="W29" i="14" s="1"/>
  <c r="O29" i="14"/>
  <c r="V29" i="14" s="1"/>
  <c r="J29" i="14"/>
  <c r="K29" i="14" s="1"/>
  <c r="E29" i="14"/>
  <c r="T28" i="14"/>
  <c r="U28" i="14" s="1"/>
  <c r="X28" i="14" s="1"/>
  <c r="O28" i="14"/>
  <c r="V28" i="14" s="1"/>
  <c r="K28" i="14"/>
  <c r="J28" i="14"/>
  <c r="E28" i="14"/>
  <c r="T27" i="14"/>
  <c r="W27" i="14" s="1"/>
  <c r="O27" i="14"/>
  <c r="V27" i="14" s="1"/>
  <c r="K27" i="14"/>
  <c r="J27" i="14"/>
  <c r="E27" i="14"/>
  <c r="V26" i="14"/>
  <c r="T26" i="14"/>
  <c r="T20" i="14" s="1"/>
  <c r="W20" i="14" s="1"/>
  <c r="O26" i="14"/>
  <c r="J26" i="14"/>
  <c r="E26" i="14"/>
  <c r="K26" i="14" s="1"/>
  <c r="W25" i="14"/>
  <c r="V25" i="14"/>
  <c r="U25" i="14"/>
  <c r="X25" i="14" s="1"/>
  <c r="T25" i="14"/>
  <c r="O25" i="14"/>
  <c r="J25" i="14"/>
  <c r="E25" i="14"/>
  <c r="K25" i="14" s="1"/>
  <c r="W24" i="14"/>
  <c r="V24" i="14"/>
  <c r="U24" i="14"/>
  <c r="T24" i="14"/>
  <c r="O24" i="14"/>
  <c r="J24" i="14"/>
  <c r="E24" i="14"/>
  <c r="K24" i="14" s="1"/>
  <c r="X24" i="14" s="1"/>
  <c r="W23" i="14"/>
  <c r="T23" i="14"/>
  <c r="O23" i="14"/>
  <c r="V23" i="14" s="1"/>
  <c r="J23" i="14"/>
  <c r="E23" i="14"/>
  <c r="K23" i="14" s="1"/>
  <c r="T22" i="14"/>
  <c r="W22" i="14" s="1"/>
  <c r="O22" i="14"/>
  <c r="V22" i="14" s="1"/>
  <c r="J22" i="14"/>
  <c r="E22" i="14"/>
  <c r="E20" i="14" s="1"/>
  <c r="T21" i="14"/>
  <c r="W21" i="14" s="1"/>
  <c r="O21" i="14"/>
  <c r="V21" i="14" s="1"/>
  <c r="J21" i="14"/>
  <c r="K21" i="14" s="1"/>
  <c r="E21" i="14"/>
  <c r="S20" i="14"/>
  <c r="S39" i="14" s="1"/>
  <c r="R20" i="14"/>
  <c r="R39" i="14" s="1"/>
  <c r="Q20" i="14"/>
  <c r="P20" i="14"/>
  <c r="N20" i="14"/>
  <c r="M20" i="14"/>
  <c r="L20" i="14"/>
  <c r="L39" i="14" s="1"/>
  <c r="J20" i="14"/>
  <c r="I20" i="14"/>
  <c r="H20" i="14"/>
  <c r="G20" i="14"/>
  <c r="F20" i="14"/>
  <c r="D20" i="14"/>
  <c r="D39" i="14" s="1"/>
  <c r="C20" i="14"/>
  <c r="C39" i="14" s="1"/>
  <c r="B20" i="14"/>
  <c r="B39" i="14" s="1"/>
  <c r="T19" i="14"/>
  <c r="W19" i="14" s="1"/>
  <c r="O19" i="14"/>
  <c r="V19" i="14" s="1"/>
  <c r="J19" i="14"/>
  <c r="K19" i="14" s="1"/>
  <c r="E19" i="14"/>
  <c r="T18" i="14"/>
  <c r="U18" i="14" s="1"/>
  <c r="X18" i="14" s="1"/>
  <c r="O18" i="14"/>
  <c r="V18" i="14" s="1"/>
  <c r="K18" i="14"/>
  <c r="J18" i="14"/>
  <c r="E18" i="14"/>
  <c r="T17" i="14"/>
  <c r="W17" i="14" s="1"/>
  <c r="O17" i="14"/>
  <c r="V17" i="14" s="1"/>
  <c r="K17" i="14"/>
  <c r="J17" i="14"/>
  <c r="E17" i="14"/>
  <c r="V16" i="14"/>
  <c r="T16" i="14"/>
  <c r="U16" i="14" s="1"/>
  <c r="X16" i="14" s="1"/>
  <c r="O16" i="14"/>
  <c r="J16" i="14"/>
  <c r="E16" i="14"/>
  <c r="K16" i="14" s="1"/>
  <c r="W15" i="14"/>
  <c r="V15" i="14"/>
  <c r="U15" i="14"/>
  <c r="X15" i="14" s="1"/>
  <c r="T15" i="14"/>
  <c r="O15" i="14"/>
  <c r="J15" i="14"/>
  <c r="E15" i="14"/>
  <c r="K15" i="14" s="1"/>
  <c r="W14" i="14"/>
  <c r="V14" i="14"/>
  <c r="U14" i="14"/>
  <c r="T14" i="14"/>
  <c r="O14" i="14"/>
  <c r="J14" i="14"/>
  <c r="E14" i="14"/>
  <c r="K14" i="14" s="1"/>
  <c r="X14" i="14" s="1"/>
  <c r="W13" i="14"/>
  <c r="T13" i="14"/>
  <c r="O13" i="14"/>
  <c r="V13" i="14" s="1"/>
  <c r="J13" i="14"/>
  <c r="E13" i="14"/>
  <c r="K13" i="14" s="1"/>
  <c r="T12" i="14"/>
  <c r="W12" i="14" s="1"/>
  <c r="O12" i="14"/>
  <c r="V12" i="14" s="1"/>
  <c r="J12" i="14"/>
  <c r="E12" i="14"/>
  <c r="K12" i="14" s="1"/>
  <c r="T11" i="14"/>
  <c r="U11" i="14" s="1"/>
  <c r="O11" i="14"/>
  <c r="V11" i="14" s="1"/>
  <c r="J11" i="14"/>
  <c r="J6" i="14" s="1"/>
  <c r="J39" i="14" s="1"/>
  <c r="E11" i="14"/>
  <c r="T10" i="14"/>
  <c r="U10" i="14" s="1"/>
  <c r="X10" i="14" s="1"/>
  <c r="O10" i="14"/>
  <c r="V10" i="14" s="1"/>
  <c r="K10" i="14"/>
  <c r="J10" i="14"/>
  <c r="E10" i="14"/>
  <c r="T9" i="14"/>
  <c r="W9" i="14" s="1"/>
  <c r="O9" i="14"/>
  <c r="V9" i="14" s="1"/>
  <c r="K9" i="14"/>
  <c r="J9" i="14"/>
  <c r="E9" i="14"/>
  <c r="V8" i="14"/>
  <c r="T8" i="14"/>
  <c r="W8" i="14" s="1"/>
  <c r="O8" i="14"/>
  <c r="J8" i="14"/>
  <c r="E8" i="14"/>
  <c r="K8" i="14" s="1"/>
  <c r="W7" i="14"/>
  <c r="V7" i="14"/>
  <c r="U7" i="14"/>
  <c r="T7" i="14"/>
  <c r="T6" i="14" s="1"/>
  <c r="O7" i="14"/>
  <c r="J7" i="14"/>
  <c r="E7" i="14"/>
  <c r="E6" i="14" s="1"/>
  <c r="S6" i="14"/>
  <c r="R6" i="14"/>
  <c r="Q6" i="14"/>
  <c r="P6" i="14"/>
  <c r="P39" i="14" s="1"/>
  <c r="R41" i="14" s="1"/>
  <c r="N6" i="14"/>
  <c r="N39" i="14" s="1"/>
  <c r="M6" i="14"/>
  <c r="M39" i="14" s="1"/>
  <c r="L6" i="14"/>
  <c r="I6" i="14"/>
  <c r="H6" i="14"/>
  <c r="H39" i="14" s="1"/>
  <c r="G6" i="14"/>
  <c r="G39" i="14" s="1"/>
  <c r="F6" i="14"/>
  <c r="F39" i="14" s="1"/>
  <c r="D6" i="14"/>
  <c r="C6" i="14"/>
  <c r="B6" i="14"/>
  <c r="N32" i="13"/>
  <c r="N33" i="13" s="1"/>
  <c r="M32" i="13"/>
  <c r="M33" i="13" s="1"/>
  <c r="S7" i="13"/>
  <c r="O7" i="13"/>
  <c r="G7" i="13"/>
  <c r="E7" i="13"/>
  <c r="D7" i="13"/>
  <c r="C7" i="13"/>
  <c r="B7" i="13"/>
  <c r="S6" i="13"/>
  <c r="N6" i="13"/>
  <c r="N7" i="13" s="1"/>
  <c r="F6" i="13"/>
  <c r="F7" i="13" s="1"/>
  <c r="E9" i="12"/>
  <c r="D9" i="12"/>
  <c r="C9" i="12"/>
  <c r="B9" i="12"/>
  <c r="F9" i="12" s="1"/>
  <c r="S8" i="12"/>
  <c r="Q8" i="12"/>
  <c r="N8" i="12"/>
  <c r="F8" i="12"/>
  <c r="R8" i="12" s="1"/>
  <c r="S7" i="12"/>
  <c r="R7" i="12"/>
  <c r="Q7" i="12"/>
  <c r="N7" i="12"/>
  <c r="F7" i="12"/>
  <c r="I7" i="12" s="1"/>
  <c r="T7" i="12" s="1"/>
  <c r="S6" i="12"/>
  <c r="N6" i="12"/>
  <c r="R6" i="12" s="1"/>
  <c r="I6" i="12"/>
  <c r="F6" i="12"/>
  <c r="S5" i="12"/>
  <c r="R5" i="12"/>
  <c r="N5" i="12"/>
  <c r="N9" i="12" s="1"/>
  <c r="I5" i="12"/>
  <c r="F5" i="12"/>
  <c r="P18" i="10"/>
  <c r="N18" i="10"/>
  <c r="M18" i="10"/>
  <c r="L18" i="10"/>
  <c r="K18" i="10"/>
  <c r="H18" i="10"/>
  <c r="F18" i="10"/>
  <c r="E18" i="10"/>
  <c r="D18" i="10"/>
  <c r="C18" i="10"/>
  <c r="T17" i="10"/>
  <c r="S17" i="10"/>
  <c r="O17" i="10"/>
  <c r="R17" i="10" s="1"/>
  <c r="U17" i="10" s="1"/>
  <c r="J17" i="10"/>
  <c r="G17" i="10"/>
  <c r="T16" i="10"/>
  <c r="S16" i="10"/>
  <c r="R16" i="10"/>
  <c r="O16" i="10"/>
  <c r="G16" i="10"/>
  <c r="J16" i="10" s="1"/>
  <c r="T15" i="10"/>
  <c r="O15" i="10"/>
  <c r="R15" i="10" s="1"/>
  <c r="G15" i="10"/>
  <c r="J15" i="10" s="1"/>
  <c r="T14" i="10"/>
  <c r="O14" i="10"/>
  <c r="S14" i="10" s="1"/>
  <c r="J14" i="10"/>
  <c r="G14" i="10"/>
  <c r="T13" i="10"/>
  <c r="O13" i="10"/>
  <c r="S13" i="10" s="1"/>
  <c r="G13" i="10"/>
  <c r="J13" i="10" s="1"/>
  <c r="T12" i="10"/>
  <c r="O12" i="10"/>
  <c r="R12" i="10" s="1"/>
  <c r="G12" i="10"/>
  <c r="S12" i="10" s="1"/>
  <c r="T11" i="10"/>
  <c r="R11" i="10"/>
  <c r="O11" i="10"/>
  <c r="G11" i="10"/>
  <c r="S11" i="10" s="1"/>
  <c r="T10" i="10"/>
  <c r="O10" i="10"/>
  <c r="R10" i="10" s="1"/>
  <c r="U10" i="10" s="1"/>
  <c r="G10" i="10"/>
  <c r="J10" i="10" s="1"/>
  <c r="T9" i="10"/>
  <c r="S9" i="10"/>
  <c r="O9" i="10"/>
  <c r="R9" i="10" s="1"/>
  <c r="U9" i="10" s="1"/>
  <c r="J9" i="10"/>
  <c r="G9" i="10"/>
  <c r="T8" i="10"/>
  <c r="S8" i="10"/>
  <c r="R8" i="10"/>
  <c r="O8" i="10"/>
  <c r="G8" i="10"/>
  <c r="J8" i="10" s="1"/>
  <c r="T7" i="10"/>
  <c r="O7" i="10"/>
  <c r="S7" i="10" s="1"/>
  <c r="G7" i="10"/>
  <c r="J7" i="10" s="1"/>
  <c r="T6" i="10"/>
  <c r="O6" i="10"/>
  <c r="S6" i="10" s="1"/>
  <c r="J6" i="10"/>
  <c r="G6" i="10"/>
  <c r="T5" i="10"/>
  <c r="O5" i="10"/>
  <c r="O18" i="10" s="1"/>
  <c r="G5" i="10"/>
  <c r="J5" i="10" s="1"/>
  <c r="U57" i="8"/>
  <c r="P57" i="8"/>
  <c r="G57" i="8"/>
  <c r="J57" i="8" s="1"/>
  <c r="U56" i="8"/>
  <c r="P56" i="8"/>
  <c r="G56" i="8"/>
  <c r="J56" i="8" s="1"/>
  <c r="U55" i="8"/>
  <c r="P55" i="8"/>
  <c r="S55" i="8" s="1"/>
  <c r="G55" i="8"/>
  <c r="J55" i="8" s="1"/>
  <c r="U54" i="8"/>
  <c r="P54" i="8"/>
  <c r="G54" i="8"/>
  <c r="J54" i="8" s="1"/>
  <c r="U53" i="8"/>
  <c r="P53" i="8"/>
  <c r="T53" i="8" s="1"/>
  <c r="G53" i="8"/>
  <c r="J53" i="8" s="1"/>
  <c r="U52" i="8"/>
  <c r="P52" i="8"/>
  <c r="S52" i="8" s="1"/>
  <c r="G52" i="8"/>
  <c r="T52" i="8" s="1"/>
  <c r="U51" i="8"/>
  <c r="P51" i="8"/>
  <c r="S51" i="8" s="1"/>
  <c r="V51" i="8" s="1"/>
  <c r="G51" i="8"/>
  <c r="J51" i="8" s="1"/>
  <c r="U50" i="8"/>
  <c r="P50" i="8"/>
  <c r="S50" i="8" s="1"/>
  <c r="V50" i="8" s="1"/>
  <c r="G50" i="8"/>
  <c r="J50" i="8" s="1"/>
  <c r="U49" i="8"/>
  <c r="P49" i="8"/>
  <c r="G49" i="8"/>
  <c r="J49" i="8" s="1"/>
  <c r="U48" i="8"/>
  <c r="P48" i="8"/>
  <c r="G48" i="8"/>
  <c r="J48" i="8" s="1"/>
  <c r="U47" i="8"/>
  <c r="P47" i="8"/>
  <c r="S47" i="8" s="1"/>
  <c r="V47" i="8" s="1"/>
  <c r="G47" i="8"/>
  <c r="J47" i="8" s="1"/>
  <c r="U46" i="8"/>
  <c r="P46" i="8"/>
  <c r="S46" i="8" s="1"/>
  <c r="G46" i="8"/>
  <c r="J46" i="8" s="1"/>
  <c r="U45" i="8"/>
  <c r="P45" i="8"/>
  <c r="G45" i="8"/>
  <c r="J45" i="8" s="1"/>
  <c r="U44" i="8"/>
  <c r="P44" i="8"/>
  <c r="S44" i="8" s="1"/>
  <c r="G44" i="8"/>
  <c r="J44" i="8" s="1"/>
  <c r="U43" i="8"/>
  <c r="P43" i="8"/>
  <c r="S43" i="8" s="1"/>
  <c r="G43" i="8"/>
  <c r="T43" i="8" s="1"/>
  <c r="U42" i="8"/>
  <c r="T42" i="8"/>
  <c r="P42" i="8"/>
  <c r="S42" i="8" s="1"/>
  <c r="G42" i="8"/>
  <c r="J42" i="8" s="1"/>
  <c r="U41" i="8"/>
  <c r="P41" i="8"/>
  <c r="T41" i="8" s="1"/>
  <c r="G41" i="8"/>
  <c r="J41" i="8" s="1"/>
  <c r="U40" i="8"/>
  <c r="P40" i="8"/>
  <c r="G40" i="8"/>
  <c r="J40" i="8" s="1"/>
  <c r="U39" i="8"/>
  <c r="P39" i="8"/>
  <c r="S39" i="8" s="1"/>
  <c r="G39" i="8"/>
  <c r="J39" i="8" s="1"/>
  <c r="U38" i="8"/>
  <c r="P38" i="8"/>
  <c r="S38" i="8" s="1"/>
  <c r="G38" i="8"/>
  <c r="J38" i="8" s="1"/>
  <c r="U37" i="8"/>
  <c r="P37" i="8"/>
  <c r="S37" i="8" s="1"/>
  <c r="G37" i="8"/>
  <c r="J37" i="8" s="1"/>
  <c r="U36" i="8"/>
  <c r="P36" i="8"/>
  <c r="S36" i="8" s="1"/>
  <c r="G36" i="8"/>
  <c r="J36" i="8" s="1"/>
  <c r="U35" i="8"/>
  <c r="P35" i="8"/>
  <c r="S35" i="8" s="1"/>
  <c r="G35" i="8"/>
  <c r="T35" i="8" s="1"/>
  <c r="U34" i="8"/>
  <c r="P34" i="8"/>
  <c r="S34" i="8" s="1"/>
  <c r="G34" i="8"/>
  <c r="J34" i="8" s="1"/>
  <c r="U33" i="8"/>
  <c r="P33" i="8"/>
  <c r="S33" i="8" s="1"/>
  <c r="G33" i="8"/>
  <c r="J33" i="8" s="1"/>
  <c r="U32" i="8"/>
  <c r="P32" i="8"/>
  <c r="S32" i="8" s="1"/>
  <c r="G32" i="8"/>
  <c r="J32" i="8" s="1"/>
  <c r="U31" i="8"/>
  <c r="P31" i="8"/>
  <c r="G31" i="8"/>
  <c r="J31" i="8" s="1"/>
  <c r="U30" i="8"/>
  <c r="P30" i="8"/>
  <c r="G30" i="8"/>
  <c r="J30" i="8" s="1"/>
  <c r="U29" i="8"/>
  <c r="P29" i="8"/>
  <c r="G29" i="8"/>
  <c r="J29" i="8" s="1"/>
  <c r="U28" i="8"/>
  <c r="P28" i="8"/>
  <c r="S28" i="8" s="1"/>
  <c r="G28" i="8"/>
  <c r="J28" i="8" s="1"/>
  <c r="U27" i="8"/>
  <c r="P27" i="8"/>
  <c r="S27" i="8" s="1"/>
  <c r="G27" i="8"/>
  <c r="J27" i="8" s="1"/>
  <c r="U26" i="8"/>
  <c r="P26" i="8"/>
  <c r="G26" i="8"/>
  <c r="J26" i="8" s="1"/>
  <c r="U25" i="8"/>
  <c r="P25" i="8"/>
  <c r="G25" i="8"/>
  <c r="J25" i="8" s="1"/>
  <c r="U24" i="8"/>
  <c r="P24" i="8"/>
  <c r="S24" i="8" s="1"/>
  <c r="G24" i="8"/>
  <c r="J24" i="8" s="1"/>
  <c r="U23" i="8"/>
  <c r="P23" i="8"/>
  <c r="G23" i="8"/>
  <c r="J23" i="8" s="1"/>
  <c r="U22" i="8"/>
  <c r="P22" i="8"/>
  <c r="G22" i="8"/>
  <c r="J22" i="8" s="1"/>
  <c r="U21" i="8"/>
  <c r="P21" i="8"/>
  <c r="S21" i="8" s="1"/>
  <c r="G21" i="8"/>
  <c r="J21" i="8" s="1"/>
  <c r="U20" i="8"/>
  <c r="P20" i="8"/>
  <c r="S20" i="8" s="1"/>
  <c r="G20" i="8"/>
  <c r="J20" i="8" s="1"/>
  <c r="O19" i="8"/>
  <c r="N19" i="8"/>
  <c r="M19" i="8"/>
  <c r="L19" i="8"/>
  <c r="F19" i="8"/>
  <c r="E19" i="8"/>
  <c r="D19" i="8"/>
  <c r="C19" i="8"/>
  <c r="G19" i="8" s="1"/>
  <c r="U18" i="8"/>
  <c r="T18" i="8"/>
  <c r="P18" i="8"/>
  <c r="S18" i="8" s="1"/>
  <c r="G18" i="8"/>
  <c r="J18" i="8" s="1"/>
  <c r="U17" i="8"/>
  <c r="P17" i="8"/>
  <c r="S17" i="8" s="1"/>
  <c r="G17" i="8"/>
  <c r="J17" i="8" s="1"/>
  <c r="U16" i="8"/>
  <c r="T16" i="8"/>
  <c r="P16" i="8"/>
  <c r="S16" i="8" s="1"/>
  <c r="G16" i="8"/>
  <c r="J16" i="8" s="1"/>
  <c r="U15" i="8"/>
  <c r="P15" i="8"/>
  <c r="S15" i="8" s="1"/>
  <c r="G15" i="8"/>
  <c r="J15" i="8" s="1"/>
  <c r="U14" i="8"/>
  <c r="T14" i="8"/>
  <c r="P14" i="8"/>
  <c r="S14" i="8" s="1"/>
  <c r="G14" i="8"/>
  <c r="J14" i="8" s="1"/>
  <c r="U13" i="8"/>
  <c r="P13" i="8"/>
  <c r="S13" i="8" s="1"/>
  <c r="G13" i="8"/>
  <c r="J13" i="8" s="1"/>
  <c r="U12" i="8"/>
  <c r="T12" i="8"/>
  <c r="P12" i="8"/>
  <c r="S12" i="8" s="1"/>
  <c r="G12" i="8"/>
  <c r="J12" i="8" s="1"/>
  <c r="U11" i="8"/>
  <c r="P11" i="8"/>
  <c r="S11" i="8" s="1"/>
  <c r="G11" i="8"/>
  <c r="J11" i="8" s="1"/>
  <c r="U10" i="8"/>
  <c r="T10" i="8"/>
  <c r="P10" i="8"/>
  <c r="S10" i="8" s="1"/>
  <c r="G10" i="8"/>
  <c r="J10" i="8" s="1"/>
  <c r="U9" i="8"/>
  <c r="P9" i="8"/>
  <c r="S9" i="8" s="1"/>
  <c r="G9" i="8"/>
  <c r="J9" i="8" s="1"/>
  <c r="U8" i="8"/>
  <c r="T8" i="8"/>
  <c r="P8" i="8"/>
  <c r="S8" i="8" s="1"/>
  <c r="G8" i="8"/>
  <c r="J8" i="8" s="1"/>
  <c r="U7" i="8"/>
  <c r="P7" i="8"/>
  <c r="G7" i="8"/>
  <c r="J7" i="8" s="1"/>
  <c r="U6" i="8"/>
  <c r="P6" i="8"/>
  <c r="G6" i="8"/>
  <c r="J6" i="8" s="1"/>
  <c r="Q5" i="8"/>
  <c r="O5" i="8"/>
  <c r="N5" i="8"/>
  <c r="M5" i="8"/>
  <c r="L5" i="8"/>
  <c r="H5" i="8"/>
  <c r="F5" i="8"/>
  <c r="E5" i="8"/>
  <c r="D5" i="8"/>
  <c r="C5" i="8"/>
  <c r="G5" i="8" s="1"/>
  <c r="F5" i="7"/>
  <c r="E4" i="7"/>
  <c r="D4" i="7"/>
  <c r="C4" i="7"/>
  <c r="F4" i="7" s="1"/>
  <c r="I4" i="7" s="1"/>
  <c r="I5" i="7" s="1"/>
  <c r="B4" i="7"/>
  <c r="F8" i="6"/>
  <c r="E7" i="6"/>
  <c r="D7" i="6"/>
  <c r="C7" i="6"/>
  <c r="B7" i="6"/>
  <c r="F7" i="6" s="1"/>
  <c r="I7" i="6" s="1"/>
  <c r="E6" i="6"/>
  <c r="D6" i="6"/>
  <c r="C6" i="6"/>
  <c r="B6" i="6"/>
  <c r="F6" i="6" s="1"/>
  <c r="I6" i="6" s="1"/>
  <c r="F5" i="6"/>
  <c r="I5" i="6" s="1"/>
  <c r="E5" i="6"/>
  <c r="D5" i="6"/>
  <c r="C5" i="6"/>
  <c r="B5" i="6"/>
  <c r="E4" i="6"/>
  <c r="D4" i="6"/>
  <c r="F4" i="6" s="1"/>
  <c r="I4" i="6" s="1"/>
  <c r="C4" i="6"/>
  <c r="B4" i="6"/>
  <c r="I17" i="5"/>
  <c r="G17" i="5"/>
  <c r="F17" i="5"/>
  <c r="E17" i="5"/>
  <c r="D17" i="5"/>
  <c r="H17" i="5" s="1"/>
  <c r="K16" i="5"/>
  <c r="H16" i="5"/>
  <c r="H15" i="5"/>
  <c r="K15" i="5" s="1"/>
  <c r="H14" i="5"/>
  <c r="K14" i="5" s="1"/>
  <c r="H13" i="5"/>
  <c r="K13" i="5" s="1"/>
  <c r="K12" i="5"/>
  <c r="H12" i="5"/>
  <c r="H11" i="5"/>
  <c r="K11" i="5" s="1"/>
  <c r="H10" i="5"/>
  <c r="K10" i="5" s="1"/>
  <c r="H9" i="5"/>
  <c r="K9" i="5" s="1"/>
  <c r="K8" i="5"/>
  <c r="H8" i="5"/>
  <c r="H7" i="5"/>
  <c r="K7" i="5" s="1"/>
  <c r="H6" i="5"/>
  <c r="K6" i="5" s="1"/>
  <c r="H5" i="5"/>
  <c r="K5" i="5" s="1"/>
  <c r="K4" i="5"/>
  <c r="H4" i="5"/>
  <c r="U6" i="14" l="1"/>
  <c r="W6" i="14"/>
  <c r="T39" i="14"/>
  <c r="X11" i="14"/>
  <c r="E39" i="14"/>
  <c r="K20" i="14"/>
  <c r="O6" i="14"/>
  <c r="U8" i="14"/>
  <c r="X8" i="14" s="1"/>
  <c r="K11" i="14"/>
  <c r="U34" i="14"/>
  <c r="X34" i="14" s="1"/>
  <c r="U17" i="14"/>
  <c r="X17" i="14" s="1"/>
  <c r="K22" i="14"/>
  <c r="U27" i="14"/>
  <c r="X27" i="14" s="1"/>
  <c r="U35" i="14"/>
  <c r="X35" i="14" s="1"/>
  <c r="W16" i="14"/>
  <c r="W26" i="14"/>
  <c r="U36" i="14"/>
  <c r="X36" i="14" s="1"/>
  <c r="U37" i="14"/>
  <c r="X37" i="14" s="1"/>
  <c r="K7" i="14"/>
  <c r="K6" i="14" s="1"/>
  <c r="W10" i="14"/>
  <c r="U12" i="14"/>
  <c r="X12" i="14" s="1"/>
  <c r="W18" i="14"/>
  <c r="O20" i="14"/>
  <c r="V20" i="14" s="1"/>
  <c r="U22" i="14"/>
  <c r="W28" i="14"/>
  <c r="U30" i="14"/>
  <c r="X30" i="14" s="1"/>
  <c r="U38" i="14"/>
  <c r="X38" i="14" s="1"/>
  <c r="U9" i="14"/>
  <c r="X9" i="14" s="1"/>
  <c r="U19" i="14"/>
  <c r="X19" i="14" s="1"/>
  <c r="U21" i="14"/>
  <c r="U29" i="14"/>
  <c r="X29" i="14" s="1"/>
  <c r="W11" i="14"/>
  <c r="U13" i="14"/>
  <c r="X13" i="14" s="1"/>
  <c r="U23" i="14"/>
  <c r="X23" i="14" s="1"/>
  <c r="U31" i="14"/>
  <c r="X31" i="14" s="1"/>
  <c r="U26" i="14"/>
  <c r="X26" i="14" s="1"/>
  <c r="I6" i="13"/>
  <c r="I7" i="13" s="1"/>
  <c r="Q6" i="13"/>
  <c r="R6" i="13"/>
  <c r="R7" i="13" s="1"/>
  <c r="Q6" i="12"/>
  <c r="T6" i="12" s="1"/>
  <c r="Q5" i="12"/>
  <c r="T5" i="12" s="1"/>
  <c r="I8" i="12"/>
  <c r="T8" i="12" s="1"/>
  <c r="U16" i="10"/>
  <c r="U8" i="10"/>
  <c r="U12" i="10"/>
  <c r="U15" i="10"/>
  <c r="S10" i="10"/>
  <c r="G18" i="10"/>
  <c r="R7" i="10"/>
  <c r="U7" i="10" s="1"/>
  <c r="R6" i="10"/>
  <c r="U6" i="10" s="1"/>
  <c r="J12" i="10"/>
  <c r="R14" i="10"/>
  <c r="U14" i="10" s="1"/>
  <c r="S15" i="10"/>
  <c r="R5" i="10"/>
  <c r="U5" i="10" s="1"/>
  <c r="J11" i="10"/>
  <c r="U11" i="10" s="1"/>
  <c r="R13" i="10"/>
  <c r="U13" i="10" s="1"/>
  <c r="S5" i="10"/>
  <c r="V33" i="8"/>
  <c r="V8" i="8"/>
  <c r="V34" i="8"/>
  <c r="T51" i="8"/>
  <c r="T7" i="8"/>
  <c r="V15" i="8"/>
  <c r="T25" i="8"/>
  <c r="S41" i="8"/>
  <c r="V41" i="8" s="1"/>
  <c r="T11" i="8"/>
  <c r="T15" i="8"/>
  <c r="T17" i="8"/>
  <c r="T48" i="8"/>
  <c r="T26" i="8"/>
  <c r="T33" i="8"/>
  <c r="T40" i="8"/>
  <c r="T6" i="8"/>
  <c r="P19" i="8"/>
  <c r="T29" i="8"/>
  <c r="T49" i="8"/>
  <c r="V36" i="8"/>
  <c r="T22" i="8"/>
  <c r="T56" i="8"/>
  <c r="V39" i="8"/>
  <c r="T54" i="8"/>
  <c r="T9" i="8"/>
  <c r="T31" i="8"/>
  <c r="T50" i="8"/>
  <c r="T57" i="8"/>
  <c r="T30" i="8"/>
  <c r="T34" i="8"/>
  <c r="T45" i="8"/>
  <c r="V13" i="8"/>
  <c r="T13" i="8"/>
  <c r="T23" i="8"/>
  <c r="V12" i="8"/>
  <c r="V27" i="8"/>
  <c r="V37" i="8"/>
  <c r="V17" i="8"/>
  <c r="V14" i="8"/>
  <c r="V11" i="8"/>
  <c r="V38" i="8"/>
  <c r="V42" i="8"/>
  <c r="V44" i="8"/>
  <c r="V55" i="8"/>
  <c r="V16" i="8"/>
  <c r="V20" i="8"/>
  <c r="V24" i="8"/>
  <c r="V28" i="8"/>
  <c r="V32" i="8"/>
  <c r="V21" i="8"/>
  <c r="V9" i="8"/>
  <c r="V46" i="8"/>
  <c r="V10" i="8"/>
  <c r="V18" i="8"/>
  <c r="S7" i="8"/>
  <c r="V7" i="8" s="1"/>
  <c r="S23" i="8"/>
  <c r="V23" i="8" s="1"/>
  <c r="S26" i="8"/>
  <c r="V26" i="8" s="1"/>
  <c r="S29" i="8"/>
  <c r="V29" i="8" s="1"/>
  <c r="S31" i="8"/>
  <c r="V31" i="8" s="1"/>
  <c r="S40" i="8"/>
  <c r="V40" i="8" s="1"/>
  <c r="S6" i="8"/>
  <c r="V6" i="8" s="1"/>
  <c r="T21" i="8"/>
  <c r="T24" i="8"/>
  <c r="T28" i="8"/>
  <c r="S56" i="8"/>
  <c r="V56" i="8" s="1"/>
  <c r="J35" i="8"/>
  <c r="V35" i="8" s="1"/>
  <c r="T38" i="8"/>
  <c r="J43" i="8"/>
  <c r="V43" i="8" s="1"/>
  <c r="S45" i="8"/>
  <c r="V45" i="8" s="1"/>
  <c r="T47" i="8"/>
  <c r="J52" i="8"/>
  <c r="V52" i="8" s="1"/>
  <c r="S54" i="8"/>
  <c r="V54" i="8" s="1"/>
  <c r="T55" i="8"/>
  <c r="P5" i="8"/>
  <c r="T37" i="8"/>
  <c r="T46" i="8"/>
  <c r="S53" i="8"/>
  <c r="V53" i="8" s="1"/>
  <c r="S22" i="8"/>
  <c r="V22" i="8" s="1"/>
  <c r="S25" i="8"/>
  <c r="V25" i="8" s="1"/>
  <c r="S49" i="8"/>
  <c r="V49" i="8" s="1"/>
  <c r="S57" i="8"/>
  <c r="V57" i="8" s="1"/>
  <c r="T20" i="8"/>
  <c r="T36" i="8"/>
  <c r="T44" i="8"/>
  <c r="T27" i="8"/>
  <c r="T32" i="8"/>
  <c r="S48" i="8"/>
  <c r="V48" i="8" s="1"/>
  <c r="T39" i="8"/>
  <c r="S30" i="8"/>
  <c r="V30" i="8" s="1"/>
  <c r="I67" i="4"/>
  <c r="D67" i="4"/>
  <c r="G65" i="4" s="1"/>
  <c r="I64" i="4"/>
  <c r="H63" i="4"/>
  <c r="I63" i="4" s="1"/>
  <c r="L63" i="4" s="1"/>
  <c r="G63" i="4"/>
  <c r="F63" i="4"/>
  <c r="E63" i="4"/>
  <c r="H62" i="4"/>
  <c r="G62" i="4"/>
  <c r="F62" i="4"/>
  <c r="I62" i="4" s="1"/>
  <c r="L62" i="4" s="1"/>
  <c r="E62" i="4"/>
  <c r="L61" i="4"/>
  <c r="I61" i="4"/>
  <c r="I60" i="4"/>
  <c r="L60" i="4" s="1"/>
  <c r="I59" i="4"/>
  <c r="I58" i="4"/>
  <c r="L58" i="4" s="1"/>
  <c r="H58" i="4"/>
  <c r="G58" i="4"/>
  <c r="F58" i="4"/>
  <c r="E58" i="4"/>
  <c r="H57" i="4"/>
  <c r="G57" i="4"/>
  <c r="I57" i="4" s="1"/>
  <c r="L57" i="4" s="1"/>
  <c r="F57" i="4"/>
  <c r="E57" i="4"/>
  <c r="I56" i="4"/>
  <c r="D56" i="4"/>
  <c r="F55" i="4" s="1"/>
  <c r="I55" i="4" s="1"/>
  <c r="L55" i="4" s="1"/>
  <c r="H55" i="4"/>
  <c r="G55" i="4"/>
  <c r="E55" i="4"/>
  <c r="H54" i="4"/>
  <c r="G54" i="4"/>
  <c r="F54" i="4"/>
  <c r="E54" i="4"/>
  <c r="I54" i="4" s="1"/>
  <c r="L54" i="4" s="1"/>
  <c r="H53" i="4"/>
  <c r="G53" i="4"/>
  <c r="F53" i="4"/>
  <c r="E53" i="4"/>
  <c r="I53" i="4" s="1"/>
  <c r="L53" i="4" s="1"/>
  <c r="G52" i="4"/>
  <c r="F52" i="4"/>
  <c r="E52" i="4"/>
  <c r="I51" i="4"/>
  <c r="D51" i="4"/>
  <c r="G50" i="4" s="1"/>
  <c r="H49" i="4"/>
  <c r="G49" i="4"/>
  <c r="G48" i="4"/>
  <c r="F48" i="4"/>
  <c r="E48" i="4"/>
  <c r="E47" i="4"/>
  <c r="I45" i="4"/>
  <c r="D45" i="4"/>
  <c r="G44" i="4" s="1"/>
  <c r="H43" i="4"/>
  <c r="G43" i="4"/>
  <c r="G42" i="4"/>
  <c r="F42" i="4"/>
  <c r="E42" i="4"/>
  <c r="I41" i="4"/>
  <c r="L41" i="4" s="1"/>
  <c r="I40" i="4"/>
  <c r="D40" i="4"/>
  <c r="F39" i="4" s="1"/>
  <c r="I39" i="4" s="1"/>
  <c r="L39" i="4" s="1"/>
  <c r="H39" i="4"/>
  <c r="G39" i="4"/>
  <c r="E39" i="4"/>
  <c r="H38" i="4"/>
  <c r="G38" i="4"/>
  <c r="F38" i="4"/>
  <c r="E38" i="4"/>
  <c r="I38" i="4" s="1"/>
  <c r="L38" i="4" s="1"/>
  <c r="I37" i="4"/>
  <c r="D37" i="4"/>
  <c r="H35" i="4" s="1"/>
  <c r="H36" i="4"/>
  <c r="G36" i="4"/>
  <c r="F36" i="4"/>
  <c r="E36" i="4"/>
  <c r="I36" i="4" s="1"/>
  <c r="L36" i="4" s="1"/>
  <c r="F35" i="4"/>
  <c r="E35" i="4"/>
  <c r="G34" i="4"/>
  <c r="I33" i="4"/>
  <c r="D33" i="4"/>
  <c r="G32" i="4" s="1"/>
  <c r="H31" i="4"/>
  <c r="G31" i="4"/>
  <c r="G30" i="4"/>
  <c r="F30" i="4"/>
  <c r="E30" i="4"/>
  <c r="E29" i="4"/>
  <c r="I28" i="4"/>
  <c r="H27" i="4"/>
  <c r="G27" i="4"/>
  <c r="F27" i="4"/>
  <c r="E27" i="4"/>
  <c r="I27" i="4" s="1"/>
  <c r="L27" i="4" s="1"/>
  <c r="H26" i="4"/>
  <c r="I26" i="4" s="1"/>
  <c r="L26" i="4" s="1"/>
  <c r="G26" i="4"/>
  <c r="F26" i="4"/>
  <c r="E26" i="4"/>
  <c r="I25" i="4"/>
  <c r="D25" i="4"/>
  <c r="F24" i="4" s="1"/>
  <c r="H24" i="4"/>
  <c r="H23" i="4"/>
  <c r="G23" i="4"/>
  <c r="F23" i="4"/>
  <c r="L22" i="4"/>
  <c r="I22" i="4"/>
  <c r="I21" i="4"/>
  <c r="L21" i="4" s="1"/>
  <c r="I20" i="4"/>
  <c r="L20" i="4" s="1"/>
  <c r="L19" i="4"/>
  <c r="I19" i="4"/>
  <c r="H18" i="4"/>
  <c r="G18" i="4"/>
  <c r="F18" i="4"/>
  <c r="E18" i="4"/>
  <c r="I18" i="4" s="1"/>
  <c r="I17" i="4"/>
  <c r="L17" i="4" s="1"/>
  <c r="I16" i="4"/>
  <c r="L16" i="4" s="1"/>
  <c r="I15" i="4"/>
  <c r="L15" i="4" s="1"/>
  <c r="I14" i="4"/>
  <c r="L14" i="4" s="1"/>
  <c r="I13" i="4"/>
  <c r="L13" i="4" s="1"/>
  <c r="I12" i="4"/>
  <c r="L12" i="4" s="1"/>
  <c r="I11" i="4"/>
  <c r="L11" i="4" s="1"/>
  <c r="I10" i="4"/>
  <c r="L10" i="4" s="1"/>
  <c r="I9" i="4"/>
  <c r="L9" i="4" s="1"/>
  <c r="I8" i="4"/>
  <c r="L8" i="4" s="1"/>
  <c r="I7" i="4"/>
  <c r="L7" i="4" s="1"/>
  <c r="I6" i="4"/>
  <c r="L6" i="4" s="1"/>
  <c r="I5" i="4"/>
  <c r="I4" i="4" s="1"/>
  <c r="J4" i="4"/>
  <c r="H4" i="4"/>
  <c r="H68" i="4" s="1"/>
  <c r="G4" i="4"/>
  <c r="G68" i="4" s="1"/>
  <c r="F4" i="4"/>
  <c r="F68" i="4" s="1"/>
  <c r="E4" i="4"/>
  <c r="E68" i="4" s="1"/>
  <c r="I68" i="4" s="1"/>
  <c r="C39" i="3"/>
  <c r="B39" i="3"/>
  <c r="M38" i="3"/>
  <c r="N38" i="3" s="1"/>
  <c r="F38" i="3"/>
  <c r="M37" i="3"/>
  <c r="N37" i="3" s="1"/>
  <c r="F37" i="3"/>
  <c r="M36" i="3"/>
  <c r="F36" i="3"/>
  <c r="N36" i="3" s="1"/>
  <c r="M35" i="3"/>
  <c r="N35" i="3" s="1"/>
  <c r="F35" i="3"/>
  <c r="M34" i="3"/>
  <c r="F34" i="3"/>
  <c r="N34" i="3" s="1"/>
  <c r="M33" i="3"/>
  <c r="F33" i="3"/>
  <c r="N33" i="3" s="1"/>
  <c r="M32" i="3"/>
  <c r="F32" i="3"/>
  <c r="N32" i="3" s="1"/>
  <c r="M31" i="3"/>
  <c r="F31" i="3"/>
  <c r="M30" i="3"/>
  <c r="F30" i="3"/>
  <c r="M29" i="3"/>
  <c r="F29" i="3"/>
  <c r="N29" i="3" s="1"/>
  <c r="M28" i="3"/>
  <c r="F28" i="3"/>
  <c r="N28" i="3" s="1"/>
  <c r="M27" i="3"/>
  <c r="F27" i="3"/>
  <c r="N27" i="3" s="1"/>
  <c r="M26" i="3"/>
  <c r="F26" i="3"/>
  <c r="N26" i="3" s="1"/>
  <c r="M25" i="3"/>
  <c r="F25" i="3"/>
  <c r="F20" i="3" s="1"/>
  <c r="M24" i="3"/>
  <c r="F24" i="3"/>
  <c r="M23" i="3"/>
  <c r="F23" i="3"/>
  <c r="N23" i="3" s="1"/>
  <c r="M22" i="3"/>
  <c r="F22" i="3"/>
  <c r="M21" i="3"/>
  <c r="M20" i="3" s="1"/>
  <c r="F21" i="3"/>
  <c r="N21" i="3" s="1"/>
  <c r="L20" i="3"/>
  <c r="K20" i="3"/>
  <c r="J20" i="3"/>
  <c r="I20" i="3"/>
  <c r="H20" i="3"/>
  <c r="G20" i="3"/>
  <c r="E20" i="3"/>
  <c r="D20" i="3"/>
  <c r="C20" i="3"/>
  <c r="B20" i="3"/>
  <c r="M19" i="3"/>
  <c r="F19" i="3"/>
  <c r="N19" i="3" s="1"/>
  <c r="M18" i="3"/>
  <c r="F18" i="3"/>
  <c r="M17" i="3"/>
  <c r="I17" i="3"/>
  <c r="F17" i="3"/>
  <c r="M16" i="3"/>
  <c r="F16" i="3"/>
  <c r="M15" i="3"/>
  <c r="F15" i="3"/>
  <c r="N15" i="3" s="1"/>
  <c r="M14" i="3"/>
  <c r="F14" i="3"/>
  <c r="N14" i="3" s="1"/>
  <c r="M13" i="3"/>
  <c r="F13" i="3"/>
  <c r="N12" i="3"/>
  <c r="M12" i="3"/>
  <c r="F12" i="3"/>
  <c r="M11" i="3"/>
  <c r="F11" i="3"/>
  <c r="N11" i="3" s="1"/>
  <c r="N10" i="3"/>
  <c r="M10" i="3"/>
  <c r="F10" i="3"/>
  <c r="M9" i="3"/>
  <c r="F9" i="3"/>
  <c r="M8" i="3"/>
  <c r="F8" i="3"/>
  <c r="N8" i="3" s="1"/>
  <c r="M7" i="3"/>
  <c r="F7" i="3"/>
  <c r="N7" i="3" s="1"/>
  <c r="L6" i="3"/>
  <c r="K6" i="3"/>
  <c r="K39" i="3" s="1"/>
  <c r="J6" i="3"/>
  <c r="J39" i="3" s="1"/>
  <c r="I6" i="3"/>
  <c r="I39" i="3" s="1"/>
  <c r="H6" i="3"/>
  <c r="H39" i="3" s="1"/>
  <c r="G6" i="3"/>
  <c r="E6" i="3"/>
  <c r="E39" i="3" s="1"/>
  <c r="D6" i="3"/>
  <c r="D39" i="3" s="1"/>
  <c r="C6" i="3"/>
  <c r="B6" i="3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E15" i="1"/>
  <c r="D15" i="1"/>
  <c r="C15" i="1"/>
  <c r="F14" i="1"/>
  <c r="F13" i="1"/>
  <c r="F12" i="1"/>
  <c r="F11" i="1"/>
  <c r="F10" i="1"/>
  <c r="F9" i="1"/>
  <c r="F8" i="1"/>
  <c r="O39" i="14" l="1"/>
  <c r="V6" i="14"/>
  <c r="X21" i="14"/>
  <c r="U20" i="14"/>
  <c r="X20" i="14" s="1"/>
  <c r="K39" i="14"/>
  <c r="X7" i="14"/>
  <c r="X22" i="14"/>
  <c r="X6" i="14"/>
  <c r="T6" i="13"/>
  <c r="T7" i="13" s="1"/>
  <c r="Q7" i="13"/>
  <c r="I48" i="4"/>
  <c r="L48" i="4" s="1"/>
  <c r="E23" i="4"/>
  <c r="I23" i="4" s="1"/>
  <c r="L23" i="4" s="1"/>
  <c r="G24" i="4"/>
  <c r="F31" i="4"/>
  <c r="H32" i="4"/>
  <c r="H34" i="4"/>
  <c r="F43" i="4"/>
  <c r="H44" i="4"/>
  <c r="H46" i="4"/>
  <c r="F49" i="4"/>
  <c r="H50" i="4"/>
  <c r="H52" i="4"/>
  <c r="I52" i="4" s="1"/>
  <c r="L52" i="4" s="1"/>
  <c r="H65" i="4"/>
  <c r="G29" i="4"/>
  <c r="E32" i="4"/>
  <c r="E34" i="4"/>
  <c r="G35" i="4"/>
  <c r="I35" i="4" s="1"/>
  <c r="L35" i="4" s="1"/>
  <c r="E44" i="4"/>
  <c r="E46" i="4"/>
  <c r="I46" i="4" s="1"/>
  <c r="L46" i="4" s="1"/>
  <c r="G47" i="4"/>
  <c r="E50" i="4"/>
  <c r="E65" i="4"/>
  <c r="G66" i="4"/>
  <c r="L5" i="4"/>
  <c r="F29" i="4"/>
  <c r="I29" i="4" s="1"/>
  <c r="L29" i="4" s="1"/>
  <c r="H30" i="4"/>
  <c r="I30" i="4" s="1"/>
  <c r="L30" i="4" s="1"/>
  <c r="H42" i="4"/>
  <c r="I42" i="4" s="1"/>
  <c r="L42" i="4" s="1"/>
  <c r="F47" i="4"/>
  <c r="I47" i="4" s="1"/>
  <c r="L47" i="4" s="1"/>
  <c r="H48" i="4"/>
  <c r="F66" i="4"/>
  <c r="E24" i="4"/>
  <c r="H29" i="4"/>
  <c r="F32" i="4"/>
  <c r="F34" i="4"/>
  <c r="F44" i="4"/>
  <c r="F46" i="4"/>
  <c r="H47" i="4"/>
  <c r="F50" i="4"/>
  <c r="F65" i="4"/>
  <c r="H66" i="4"/>
  <c r="E66" i="4"/>
  <c r="I66" i="4" s="1"/>
  <c r="L66" i="4" s="1"/>
  <c r="E31" i="4"/>
  <c r="I31" i="4" s="1"/>
  <c r="L31" i="4" s="1"/>
  <c r="E43" i="4"/>
  <c r="I43" i="4" s="1"/>
  <c r="L43" i="4" s="1"/>
  <c r="G46" i="4"/>
  <c r="E49" i="4"/>
  <c r="N17" i="3"/>
  <c r="N30" i="3"/>
  <c r="L39" i="3"/>
  <c r="N13" i="3"/>
  <c r="N24" i="3"/>
  <c r="N31" i="3"/>
  <c r="G39" i="3"/>
  <c r="M39" i="3" s="1"/>
  <c r="N18" i="3"/>
  <c r="N9" i="3"/>
  <c r="N16" i="3"/>
  <c r="N22" i="3"/>
  <c r="N20" i="3"/>
  <c r="N25" i="3"/>
  <c r="M6" i="3"/>
  <c r="F6" i="3"/>
  <c r="E29" i="2"/>
  <c r="E3" i="2" s="1"/>
  <c r="F15" i="1"/>
  <c r="U39" i="14" l="1"/>
  <c r="U41" i="14" s="1"/>
  <c r="I44" i="4"/>
  <c r="L44" i="4" s="1"/>
  <c r="I34" i="4"/>
  <c r="L34" i="4" s="1"/>
  <c r="I32" i="4"/>
  <c r="L32" i="4" s="1"/>
  <c r="I65" i="4"/>
  <c r="L65" i="4" s="1"/>
  <c r="I49" i="4"/>
  <c r="L49" i="4" s="1"/>
  <c r="I50" i="4"/>
  <c r="L50" i="4" s="1"/>
  <c r="I24" i="4"/>
  <c r="L24" i="4" s="1"/>
  <c r="F39" i="3"/>
  <c r="N6" i="3"/>
  <c r="N39" i="3" s="1"/>
</calcChain>
</file>

<file path=xl/sharedStrings.xml><?xml version="1.0" encoding="utf-8"?>
<sst xmlns="http://schemas.openxmlformats.org/spreadsheetml/2006/main" count="1027" uniqueCount="414">
  <si>
    <t>กรมสรรพากร</t>
  </si>
  <si>
    <t>รายงานต้นทุนผลผลิต</t>
  </si>
  <si>
    <t>ประจำปีงบประมาณ พ.ศ. 2563</t>
  </si>
  <si>
    <r>
      <rPr>
        <b/>
        <u/>
        <sz val="26"/>
        <rFont val="TH SarabunPSK"/>
        <family val="2"/>
      </rPr>
      <t xml:space="preserve">ตารางที่ 1 </t>
    </r>
    <r>
      <rPr>
        <b/>
        <sz val="26"/>
        <rFont val="TH SarabunPSK"/>
        <family val="2"/>
      </rPr>
      <t>รายงานต้นทุนรวมของหน่วยงาน โดยแยกประเภทตามแหล่งของเงิน</t>
    </r>
  </si>
  <si>
    <t>(หน่วย : บาท)</t>
  </si>
  <si>
    <t>ประเภทค่าใช้จ่าย</t>
  </si>
  <si>
    <t>เงินในงบประมาณ</t>
  </si>
  <si>
    <t>เงินนอกงบประมาณ</t>
  </si>
  <si>
    <t>งบกลาง</t>
  </si>
  <si>
    <t>รวม</t>
  </si>
  <si>
    <t>1. ค่าใช้จ่ายบุคลากร</t>
  </si>
  <si>
    <t>2. ค่าใช้จ่ายด้านฝึกอบรม</t>
  </si>
  <si>
    <t>3. ค่าใช้จ่ายเดินทาง</t>
  </si>
  <si>
    <t>4. ค่าตอบแทน ใช้สอยวัสดุ และค่าสาธารณูปโภค</t>
  </si>
  <si>
    <t>5. ค่าเสื่อมราคาและค่าตัดจำหน่าย</t>
  </si>
  <si>
    <t>6. ค่าใช้จ่ายและเงินอุดหนุน</t>
  </si>
  <si>
    <t>7. ต้นทุนในการผลิตผลผลิตอื่น</t>
  </si>
  <si>
    <t>รวมต้นทุนผลผลิต</t>
  </si>
  <si>
    <t>ตารางที่ 1 รายงานต้นทุนรวมของหน่วยงานโดยแยกประเภทตามแหล่งเงิน (ต่อ)</t>
  </si>
  <si>
    <t>หมายเหตุ: (อธิบายความแตกต่างระหว่างค่าใช้จ่ายในระบบ GFMIS และต้นทุนที่นำมาคำนวณต้นทุนผลผลิต)</t>
  </si>
  <si>
    <t xml:space="preserve">ค่าใช้จ่ายในระบบ GFMIS </t>
  </si>
  <si>
    <t>หัก ต้นทุนที่ไม่เกี่ยวข้องในการผลิตผลผลิต</t>
  </si>
  <si>
    <t>บำนาญปกติ</t>
  </si>
  <si>
    <t>บำนาญพิเศษ</t>
  </si>
  <si>
    <t>เงินช่วยเหลือรายเดือนผู้รับเบี้ยหวัดบำนาญ</t>
  </si>
  <si>
    <t>เงินช่วยค่าครองชีพผู้รับเบี้ยหวัดบำนาญ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</si>
  <si>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</si>
  <si>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</si>
  <si>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</si>
  <si>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</si>
  <si>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บำเหน็จรายเดือนสำหรับการเบิกเงินบำเหน็จลูกจ้าง</t>
  </si>
  <si>
    <t>บำเหน็จบำนาญ อื่น</t>
  </si>
  <si>
    <t>เงินช่วยการศึกษาบุตร</t>
  </si>
  <si>
    <t>ค่ารักษาพยาบาลผู้ป่วยนอก-รพ.รัฐ-เบี้ยหวัด/บำนาญ</t>
  </si>
  <si>
    <t>ค่ารักษาพยาบาลผู้ป่วยใน-รพ.รัฐ-เบี้ยหวัด/บำนาญ</t>
  </si>
  <si>
    <t>ค่ารักษาพยาบาลผู้ป่วยนอก-รพ.เอกชน-เบี้ยหวัด/บำนาญ</t>
  </si>
  <si>
    <t>ค่ารักษาพยาบาลผู้ป่วยใน-รพ.เอกชน-เบี้ยหวัด/บำนาญ</t>
  </si>
  <si>
    <t>TE-หน่วยงานส่งเงินเบิกเกินส่งคืนให้กรมบัญชีกลาง</t>
  </si>
  <si>
    <t>TE-หน่วยงานโอนเงินนอกงบประมาณให้กรมบัญชีกลาง</t>
  </si>
  <si>
    <t>TE-หน่วยงานโอนเงินรายได้แผ่นดินให้กรมบัญชีกลาง</t>
  </si>
  <si>
    <t>TE-ปรับเงินฝากคลัง</t>
  </si>
  <si>
    <t>TE-หน่วยงานโอนเงินให้หน่วยงานอื่น</t>
  </si>
  <si>
    <t>T/E-หน่วยงานโอนบัตรภาษีส่วนที่เป็นรายได้แผ่นดิน</t>
  </si>
  <si>
    <t>TE-รายได้แผ่นดินรอนำส่งคลัง</t>
  </si>
  <si>
    <t>TE-ภายในกรมเดียวกัน</t>
  </si>
  <si>
    <t>ค่าใช้จ่ายระหว่างหน่วยงาน-โอนบัตรภาษีเงินนอก</t>
  </si>
  <si>
    <t>ค่าใช้จ่ายผลักส่งเป็นรายได้แผ่นดิน</t>
  </si>
  <si>
    <r>
      <rPr>
        <b/>
        <u/>
        <sz val="10.5"/>
        <rFont val="TH SarabunPSK"/>
        <family val="2"/>
      </rPr>
      <t>ตารางที่ 2</t>
    </r>
    <r>
      <rPr>
        <b/>
        <sz val="10.5"/>
        <rFont val="TH SarabunPSK"/>
        <family val="2"/>
      </rPr>
      <t xml:space="preserve"> รายงานต้นทุนตามศูนย์ต้นทุนแยกตามประเภทค่าใช้จ่าย</t>
    </r>
  </si>
  <si>
    <t>(หน่วย:บาท)</t>
  </si>
  <si>
    <t>หน่วยงาน</t>
  </si>
  <si>
    <t>ต้นทุนทางตรง</t>
  </si>
  <si>
    <t>ต้นทุนทางอ้อม</t>
  </si>
  <si>
    <t>ต้นทุนรวม</t>
  </si>
  <si>
    <t>ค่าใช้จ่ายบุคลากร</t>
  </si>
  <si>
    <t xml:space="preserve">ค่าใช้จ่าย
</t>
  </si>
  <si>
    <t>ค่าเสื่อมราคาและ</t>
  </si>
  <si>
    <t>ค่าใช้จ่ายอื่นๆ</t>
  </si>
  <si>
    <t>ค่ารักษาพยาบาล</t>
  </si>
  <si>
    <t>ค่าตอบแทน ค่าใช้สอย</t>
  </si>
  <si>
    <t>ค่าสาธารณูปโภค</t>
  </si>
  <si>
    <t>ในการเดินทาง</t>
  </si>
  <si>
    <t>ค่าตัดจำหน่าย</t>
  </si>
  <si>
    <t xml:space="preserve"> (จ่ายตรง)</t>
  </si>
  <si>
    <t>ในการฝึกอบรม</t>
  </si>
  <si>
    <t>และค่าวัสดุ</t>
  </si>
  <si>
    <t>ศูนย์ต้นทุนหลัก</t>
  </si>
  <si>
    <t>สำนักงานสรรพากรภาค 1</t>
  </si>
  <si>
    <t>สำนักงานสรรพากรภาค 2</t>
  </si>
  <si>
    <t>สำนักงานสรรพากรภาค 3</t>
  </si>
  <si>
    <t>สำนักงานสรรพากรภาค 4</t>
  </si>
  <si>
    <t>สำนักงานสรรพากรภาค 5</t>
  </si>
  <si>
    <t>สำนักงานสรรพากรภาค 6</t>
  </si>
  <si>
    <t>สำนักงานสรรพากรภาค 7</t>
  </si>
  <si>
    <t>สำนักงานสรรพากรภาค 8</t>
  </si>
  <si>
    <t>สำนักงานสรรพากรภาค 9</t>
  </si>
  <si>
    <t>สำนักงานสรรพากรภาค 10</t>
  </si>
  <si>
    <t>สำนักงานสรรพากรภาค 11</t>
  </si>
  <si>
    <t>สำนักงานสรรพากรภาค 12</t>
  </si>
  <si>
    <t>กองบริหารภาษีธุรกิจขนาดใหญ่</t>
  </si>
  <si>
    <t>ศูนย์ต้นทุนสนับสนุน</t>
  </si>
  <si>
    <t>ผู้บริหาร</t>
  </si>
  <si>
    <t>กลุ่มงานตรวจสอบภายใน</t>
  </si>
  <si>
    <t xml:space="preserve">งานตรวจราชการ </t>
  </si>
  <si>
    <t>กลุ่มงานบริหารการคืนภาษี
มูลค่าเพิ่มให้แก่นักท่องเที่ยว</t>
  </si>
  <si>
    <t>กองสืบสวนและคดี</t>
  </si>
  <si>
    <t>กลุ่มพัฒนาระบบบริหาร</t>
  </si>
  <si>
    <t>สำนักงานเลขานุการกรม</t>
  </si>
  <si>
    <t>กองบริหารการคลังและรายได้</t>
  </si>
  <si>
    <t>กองบริหารทรัพยากรบุคคล</t>
  </si>
  <si>
    <t>กองกฎหมาย</t>
  </si>
  <si>
    <t>กองอุทธรณ์ภาษี</t>
  </si>
  <si>
    <t>กองวิชาการแผนภาษี</t>
  </si>
  <si>
    <t>กองมาตรฐานการจัดเก็บภาษี</t>
  </si>
  <si>
    <t>กองมาตรฐานการกำกับและตรวจสอบภาษี</t>
  </si>
  <si>
    <t>กองตรวจสอบภาษีกลาง</t>
  </si>
  <si>
    <t>กองบริหารการเสียภาษีทางอิเล็กทรอนิกส์</t>
  </si>
  <si>
    <t>กองมาตรฐานการสอบบัญชีภาษีอากร</t>
  </si>
  <si>
    <t>กองเทคโนโลยีสารสนเทศ</t>
  </si>
  <si>
    <t>หมายเหตุแนบท้ายตารางที่ 2</t>
  </si>
  <si>
    <t>ค่าเสื่อมราคาและค่าตัดจำหน่ายในส่วนของต้นทุนทางตรงเกิดจากการที่แต่ละศูนย์ต้นทุนบันทึกเบิกจ่ายในระบบ GFMIS  ส่วนค่าใช้จ่ายที่เกิดการปันส่วนจัดเป็นต้นทุนทางอ้อม</t>
  </si>
  <si>
    <r>
      <rPr>
        <b/>
        <u/>
        <sz val="16"/>
        <rFont val="TH SarabunPSK"/>
        <family val="2"/>
      </rPr>
      <t>ตารางที่ 3</t>
    </r>
    <r>
      <rPr>
        <b/>
        <sz val="16"/>
        <rFont val="TH SarabunPSK"/>
        <family val="2"/>
      </rPr>
      <t xml:space="preserve"> รายงานต้นทุนกิจกรรมย่อยแยกตามแหล่งเงิน</t>
    </r>
  </si>
  <si>
    <t xml:space="preserve">ลำดับที่ </t>
  </si>
  <si>
    <t>กิจกรรมย่อย</t>
  </si>
  <si>
    <t>สัดส่วน/อัตรากำลัง</t>
  </si>
  <si>
    <t>ค่าเสื่อมราคา</t>
  </si>
  <si>
    <t>ปริมาณ</t>
  </si>
  <si>
    <t>หน่วยนับ</t>
  </si>
  <si>
    <t>ต้นทุนต่อหน่วย</t>
  </si>
  <si>
    <t>กิจกรรมย่อยของหน่วยงานหลัก</t>
  </si>
  <si>
    <t>การจัดเก็บภาษีสำนักงานสรรพากรภาค 1</t>
  </si>
  <si>
    <t>บาท</t>
  </si>
  <si>
    <t>การจัดเก็บภาษีสำนักงานสรรพากรภาค 2</t>
  </si>
  <si>
    <t>การจัดเก็บภาษีสำนักงานสรรพากรภาค 3</t>
  </si>
  <si>
    <t>การจัดเก็บภาษีสำนักงานสรรพากรภาค 4</t>
  </si>
  <si>
    <t>การจัดเก็บภาษีสำนักงานสรรพากรภาค 5</t>
  </si>
  <si>
    <t>การจัดเก็บภาษีสำนักงานสรรพากรภาค 6</t>
  </si>
  <si>
    <t>การจัดเก็บภาษีสำนักงานสรรพากรภาค 7</t>
  </si>
  <si>
    <t>การจัดเก็บภาษีสำนักงานสรรพากรภาค 8</t>
  </si>
  <si>
    <t>การจัดเก็บภาษีสำนักงานสรรพากรภาค 9</t>
  </si>
  <si>
    <t>การจัดเก็บภาษีสำนักงานสรรพากรภาค 10</t>
  </si>
  <si>
    <t>การจัดเก็บภาษีสำนักงานสรรพากรภาค 11</t>
  </si>
  <si>
    <t>การจัดเก็บภาษีสำนักงานสรรพากรภาค 12</t>
  </si>
  <si>
    <t>การจัดเก็บภาษีกองบริหารภาษีธุรกิจขนาดใหญ่</t>
  </si>
  <si>
    <t>กิจกรรมย่อยของหน่วยงานสนับสนุน</t>
  </si>
  <si>
    <t>การบริหารการจัดเก็บภาษี</t>
  </si>
  <si>
    <t>กลุ่มตรวจสอบภายใน</t>
  </si>
  <si>
    <t>ด้านตรวจสอบภายใน</t>
  </si>
  <si>
    <t>จำนวนงานตรวจสอบ/คน/วัน</t>
  </si>
  <si>
    <t>การตรวจหน่วยงานราชการ</t>
  </si>
  <si>
    <t>จำนวนหน่วยที่ตรวจราชการทั้งหมด</t>
  </si>
  <si>
    <t>กลุ่มบริหารการคืนภาษีมูลค่าเพิ่มให้แก่นักท่องเที่ยว</t>
  </si>
  <si>
    <t>บริการคืนภาษีนักท่องเที่ยว</t>
  </si>
  <si>
    <t>จำนวนรายที่ขอคืนภาษี</t>
  </si>
  <si>
    <t>ให้คำปรึกษาแนะนำ ตอบข้อหารือ</t>
  </si>
  <si>
    <t>จำนวนหนังสือตอบข้อหารือ</t>
  </si>
  <si>
    <t>การพิจารณาดำเนินคดี</t>
  </si>
  <si>
    <t>จำนวนรายที่ดำเนินคดี</t>
  </si>
  <si>
    <t>รวม สค.</t>
  </si>
  <si>
    <t>การจัดทำแผนพัฒนาคุณภาพการบริหาร</t>
  </si>
  <si>
    <t>จำนวนแผนที่ทำ</t>
  </si>
  <si>
    <t>ด้านพัฒนาระบบบริหารราชการ</t>
  </si>
  <si>
    <t>ด้าน</t>
  </si>
  <si>
    <t>รวม พบ.</t>
  </si>
  <si>
    <t>การประชาสัมพันธ์และข้อมูลข่าวสารเรื่องภาษีอากร</t>
  </si>
  <si>
    <t>จำนวนผู้ที่ใช้บริการข้อมูลข่าวสาร</t>
  </si>
  <si>
    <t>ด้านงานสารบรรณ</t>
  </si>
  <si>
    <t>จำนวนหนังสือเข้า-ออกของหน่วยงาน</t>
  </si>
  <si>
    <t>บริการการคัดค้นแบบแสดงรายการ</t>
  </si>
  <si>
    <t>จำนวนแบบแสดงรายการ</t>
  </si>
  <si>
    <t>บริการเก็บรักษาแบบแสดงรายการ</t>
  </si>
  <si>
    <t>รวม ลข.</t>
  </si>
  <si>
    <t>ด้านการเงินและบัญชี</t>
  </si>
  <si>
    <t>จำนวนเอกสารรายการ</t>
  </si>
  <si>
    <t>ด้านการพัสดุ</t>
  </si>
  <si>
    <t>จำนวนครั้งการจัดซื้อจัดจ้าง</t>
  </si>
  <si>
    <t>ด้านยานพาหนะ</t>
  </si>
  <si>
    <t>กิโลเมตร</t>
  </si>
  <si>
    <t>รวม บร.</t>
  </si>
  <si>
    <t xml:space="preserve">กองบริหารทรัพยากรบุคคล </t>
  </si>
  <si>
    <t>ด้านบริหารทรัพยากรบุคคล</t>
  </si>
  <si>
    <t>จำนวนบุคลากร</t>
  </si>
  <si>
    <t>ด้านพัฒนาทรัพยากรบุคคล</t>
  </si>
  <si>
    <t>จำนวน ชม./คนการฝึกอบรม</t>
  </si>
  <si>
    <t>รวม บท.</t>
  </si>
  <si>
    <t>การจัดทำและการพัฒนากฎหมาย</t>
  </si>
  <si>
    <t>จำนวนข้อหารือ/กฎหมายใหม่</t>
  </si>
  <si>
    <t>การพิจารณาอุทธรณ์</t>
  </si>
  <si>
    <t>จำนวนรายผู้อุทธรณ์</t>
  </si>
  <si>
    <t>การพิจารณาคำร้อง</t>
  </si>
  <si>
    <t>จำนวนรายผู้ร้อง</t>
  </si>
  <si>
    <t>การพิจารณาอุทธรณ์คำสั่งทางปกครอง</t>
  </si>
  <si>
    <t>รายผู้อุทธรณ์</t>
  </si>
  <si>
    <t>รวม อธ.</t>
  </si>
  <si>
    <t>กำหนดนโยบายภาษี</t>
  </si>
  <si>
    <t>จำนวนเรื่องที่ออก</t>
  </si>
  <si>
    <t>ประชุมเจรจาภาษีระหว่างประเทศ</t>
  </si>
  <si>
    <t>จำนวนครั้งที่เจรจา</t>
  </si>
  <si>
    <t>จัดทำประมาณการ</t>
  </si>
  <si>
    <t>จำนวนครั้งที่ประชุม</t>
  </si>
  <si>
    <t>ติดตามประเมินผลการปฏิบัติงาน</t>
  </si>
  <si>
    <t>จำนวนหน่วยงานที่ติดตามประเมินผล</t>
  </si>
  <si>
    <t>ด้านแผนงาน</t>
  </si>
  <si>
    <t>รวม ผษ.</t>
  </si>
  <si>
    <t xml:space="preserve">การจัดทำหรือปรับปรุงแก้ไขระเบียบ คำสั่ง แนวทางปฏิบัติ ประกาศ คู่มือ และหนังสือซ้อมความเข้าใจ
</t>
  </si>
  <si>
    <t>จำนวนการปรับปรุงแก้ไข ระเบียบฯ</t>
  </si>
  <si>
    <t>พัฒนาระบบงานที่เกี่ยวข้อง</t>
  </si>
  <si>
    <t>จำนวนระบบงาน</t>
  </si>
  <si>
    <t>ตอบข้อหารือที่เกี่ยวข้องกับระเบียบหรือแนวทางปฏิบัติ</t>
  </si>
  <si>
    <t>จำนวนข้อหารือ</t>
  </si>
  <si>
    <t>งานนโยบายและงานอื่นๆ</t>
  </si>
  <si>
    <t>จำนวนงาน</t>
  </si>
  <si>
    <t>รวม มจ.</t>
  </si>
  <si>
    <t xml:space="preserve">พัฒนาและปรับปรุงระบบงาน </t>
  </si>
  <si>
    <t>พัฒนาแนวปฏิบัติ</t>
  </si>
  <si>
    <t>จำนวนแนวปฏิบัติ</t>
  </si>
  <si>
    <t>รวม มก.</t>
  </si>
  <si>
    <t>ตรวจสอบและปราบปรามผู้ทำลายระบบภาษี</t>
  </si>
  <si>
    <t>จำนวนผู้ทำลายระบบภาษี</t>
  </si>
  <si>
    <t>บริการยื่นแบบและชำระภาษีทางอินเทอร์เน็ต</t>
  </si>
  <si>
    <t>จำนวนแบบที่ยื่นทางอินเทอร์เน็ต</t>
  </si>
  <si>
    <t>วางแผนดำเนินการสรรหาผู้สอบบัญชีภาษีอากร</t>
  </si>
  <si>
    <t>จำนวนครั้งการสรรหาผู้สอบบัญชีภาษีอากร</t>
  </si>
  <si>
    <t>การจัดอบรมเพื่อพัฒนาผู้ตรวจสอบและรับรองบัญชี</t>
  </si>
  <si>
    <t>จำนวนครั้งที่จัดอบรม</t>
  </si>
  <si>
    <t>รวม มบ.</t>
  </si>
  <si>
    <t>เครือข่ายอินเทอร์เน็ตและเว็บไซต์</t>
  </si>
  <si>
    <t>จำนวนระบบ</t>
  </si>
  <si>
    <t>เทคโนโลยีสารสนเทศภายในหน่วยงาน</t>
  </si>
  <si>
    <t>จำนวนเครื่องคอมพิวเตอร์</t>
  </si>
  <si>
    <t>รวม ทท.</t>
  </si>
  <si>
    <r>
      <rPr>
        <b/>
        <u/>
        <sz val="20"/>
        <rFont val="TH SarabunPSK"/>
        <family val="2"/>
      </rPr>
      <t>ตารางที่ 4</t>
    </r>
    <r>
      <rPr>
        <b/>
        <sz val="20"/>
        <rFont val="TH SarabunPSK"/>
        <family val="2"/>
      </rPr>
      <t xml:space="preserve"> รายงานต้นทุนผลผลิตย่อยแยกตามแหล่งเงิน</t>
    </r>
  </si>
  <si>
    <t>ลำดับที่</t>
  </si>
  <si>
    <t>ผลผลิตย่อย</t>
  </si>
  <si>
    <t>เงินงบประมาณ</t>
  </si>
  <si>
    <t>ปริมาณ(หน่วยนับ)</t>
  </si>
  <si>
    <r>
      <rPr>
        <b/>
        <u/>
        <sz val="20"/>
        <rFont val="TH SarabunPSK"/>
        <family val="2"/>
      </rPr>
      <t>ตารางที่ 5</t>
    </r>
    <r>
      <rPr>
        <b/>
        <sz val="20"/>
        <rFont val="TH SarabunPSK"/>
        <family val="2"/>
      </rPr>
      <t xml:space="preserve"> รายงานต้นทุนกิจกรรมหลักแยกตามแหล่งเงิน</t>
    </r>
  </si>
  <si>
    <t>กิจกรรมหลัก</t>
  </si>
  <si>
    <t>1. การจัดเก็บภาษีอากร</t>
  </si>
  <si>
    <t>ผลการจัดเก็บภาษีอากร (บาท)</t>
  </si>
  <si>
    <t>2. การแนะนำและตรวจสอบภาษีอากร</t>
  </si>
  <si>
    <t>จำนวนรายผู้ประกอบการที่กำกับดูแล</t>
  </si>
  <si>
    <t>3. การสำรวจและติดตามผู้ประกอบการรายใหม่เชิงคุณภาพ</t>
  </si>
  <si>
    <t>จำนวนรายผู้ประกอบการธุรกิจรายใหม่ที่สำรวจและติดตาม</t>
  </si>
  <si>
    <t>4. การพัฒนาระบบเทคโนโลยีสารสนเทศและการสื่อสาร</t>
  </si>
  <si>
    <t>จำนวนระบบเทคโนโลยีสารสนเทศและการสื่อสารที่พัฒนา</t>
  </si>
  <si>
    <r>
      <rPr>
        <b/>
        <u/>
        <sz val="20"/>
        <rFont val="TH SarabunPSK"/>
        <family val="2"/>
      </rPr>
      <t>ตารางที่ 6</t>
    </r>
    <r>
      <rPr>
        <b/>
        <sz val="20"/>
        <rFont val="TH SarabunPSK"/>
        <family val="2"/>
      </rPr>
      <t xml:space="preserve"> รายงานต้นทุนผลผลิตหลักแยกตามแหล่งของเงิน</t>
    </r>
  </si>
  <si>
    <t>(หน่วย :บาท)</t>
  </si>
  <si>
    <t>ผลผลิตหลัก</t>
  </si>
  <si>
    <t>1. การจัดเก็บภาษีสรรพากร</t>
  </si>
  <si>
    <t>รายงานเปรียบเทียบผลการคำนวณต้นทุนผลผลิตระหว่างปีงบประมาณ พ.ศ. 2562 และ ปีงบประมาณ พ.ศ. 2563</t>
  </si>
  <si>
    <r>
      <rPr>
        <b/>
        <u/>
        <sz val="20"/>
        <rFont val="TH SarabunPSK"/>
        <family val="2"/>
      </rPr>
      <t>ตารางที่ 7</t>
    </r>
    <r>
      <rPr>
        <b/>
        <sz val="20"/>
        <rFont val="TH SarabunPSK"/>
        <family val="2"/>
      </rPr>
      <t xml:space="preserve"> เปรียบเทียบผลการคำนวณต้นทุนกิจกรรมย่อยแยกตามแหล่งเงิน</t>
    </r>
  </si>
  <si>
    <t>ต้นทุนผลผลิตประจำปีงบประมาณ พ.ศ. 2562 (ต.ค. 61 - ก.ย. 62)</t>
  </si>
  <si>
    <t>ต้นทุนผลผลิตประจำปีงบประมาณ พ.ศ. 2563 (ต.ค. 62 - ก.ย. 63)</t>
  </si>
  <si>
    <t>ผลการเปรียบเทียบ</t>
  </si>
  <si>
    <t>เงินใน งปม.</t>
  </si>
  <si>
    <t>เงินนอก งปม.</t>
  </si>
  <si>
    <t>ต้นทุนรวม 
เพิ่ม/(ลด) %</t>
  </si>
  <si>
    <t>หน่วยนับ
 เพิ่ม/(ลด) %</t>
  </si>
  <si>
    <t>ต้นทุนต่อหน่วย
 เพิ่ม/(ลด) %</t>
  </si>
  <si>
    <t>กิจกรรมย่อยหน่วยงานหลัก</t>
  </si>
  <si>
    <t>กิจกรรมย่อยหน่วยงานสนับสนุน</t>
  </si>
  <si>
    <t xml:space="preserve">ด้านงานสารบรรณ </t>
  </si>
  <si>
    <t>ด้านบริหารบุคลากร</t>
  </si>
  <si>
    <t>จำนวน ชม./คนที่ได้รับการพัฒนา</t>
  </si>
  <si>
    <t>การจัดทำและการพัฒนากฏหมาย</t>
  </si>
  <si>
    <t>จำนวนข้อหารือ/กฏหมายใหม่</t>
  </si>
  <si>
    <t>การปรับปรุงแก้ไขระเบียบ แนวทางปฏิบัติ คำสั่ง ประกาศ
คู่มือ และหนังสือซ้อมความเข้าใจ</t>
  </si>
  <si>
    <t>การปรับปรุงแก้ไขระเบียบ แนวทางปฏิบัติ คำสั่ง ประกาศ คู่มือ และหนังสือซ้อมความเข้าใจ</t>
  </si>
  <si>
    <t>ตรวจสอบปราบปรามผู้ทำลายระบบภาษี</t>
  </si>
  <si>
    <t>ด้านเทคโนโลยีสารสนเทศภายในหน่วยงาน</t>
  </si>
  <si>
    <r>
      <t xml:space="preserve"> </t>
    </r>
    <r>
      <rPr>
        <b/>
        <u/>
        <sz val="16"/>
        <rFont val="TH SarabunPSK"/>
        <family val="2"/>
      </rPr>
      <t>ตารางที่</t>
    </r>
    <r>
      <rPr>
        <b/>
        <sz val="16"/>
        <rFont val="TH SarabunPSK"/>
        <family val="2"/>
      </rPr>
      <t xml:space="preserve"> 7 เปรียบเทียบผลการคำนวณต้นทุนกิจกรรมย่อยแยกตามแหล่งเงิน (ต่อ)</t>
    </r>
  </si>
  <si>
    <t>การวิเคราะห์สาเหตุของการเปลี่ยนแปลงของต้นทุนต่อหน่วยกิจกรรมย่อย (.......)</t>
  </si>
  <si>
    <t>ลำดับ</t>
  </si>
  <si>
    <t>เหตุผล</t>
  </si>
  <si>
    <r>
      <t>เหตุผล</t>
    </r>
    <r>
      <rPr>
        <sz val="16"/>
        <rFont val="TH SarabunPSK"/>
        <family val="2"/>
      </rPr>
      <t xml:space="preserve">  ในปีงบประมาณ พ.ศ. 2563  ต้นทุนต่อหน่วยของกิจกรรมย่อยการจัดเก็บภาษีสำนักงานสรรพากรภาค 4 เพิ่มขึ้น 24.78%  เนื่องจากตั้งแต่ไตรมาสที่ 3 ของปีงบประมาณ พ.ศ. 2563 สภาวะเศรษฐกิจต้องอยู่ในช่วงชะลอตัวจากสถานกาณ์โรคระบาดจากเชื้อไวรัสโคโรน่า 2019 ที่ทำให้ประชาชนลดการจับจ่ายใช้สอย</t>
    </r>
  </si>
  <si>
    <r>
      <rPr>
        <u/>
        <sz val="16"/>
        <rFont val="TH SarabunPSK"/>
        <family val="2"/>
      </rPr>
      <t>เหตุผล</t>
    </r>
    <r>
      <rPr>
        <sz val="16"/>
        <rFont val="TH SarabunPSK"/>
        <family val="2"/>
      </rPr>
      <t xml:space="preserve">  ในปีงบประมาณ พ.ศ. 2563  ต้นทุนต่อหน่วยของกิจกรรมย่อยการจัดเก็บภาษีสำนักงานสรรพากรภาค 5 เพิ่มขึ้น 30.91%  เนื่องจากภาคการเกษตร อุตสาหกรรม และการท่องเที่ยวตามแหล่งธรรมชาติต้องชะลอตัวตลอดจนปิดกิจการทำให้ผลการจัดเก็บภาษีลดลง 23.76%</t>
    </r>
  </si>
  <si>
    <r>
      <t>เหตุผล</t>
    </r>
    <r>
      <rPr>
        <sz val="16"/>
        <rFont val="TH SarabunPSK"/>
        <family val="2"/>
      </rPr>
      <t xml:space="preserve"> ต้นทุนต่อหน่วยของกิจกรรมย่อยการจัดเก็บภาษีสำนักงานสรรพากรภาค 6 ประจำปีงบประมาณ พ.ศ. 2563 เพิ่มขึ้น 26.96% เนื่องจากสถานการณ์การระบาดของไวรัสโคโรน่า 2019 ประชาชนลดการจับจ่ายใช้สอย ลดการเดินทางจนถึงห้ามการเดินทางไปในจังหวัดที่อยู่ในสังกัดสำนักงานสรรพากรภาค 6 ทำให้เศรษฐกิจไม่หมุนเวียน ผลการจัดเก็บภาษีลดลง 20.76%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</si>
  <si>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ต้นทุนต่อหน่วยของกิจกรรมย่อยการจัดเก็บภาษีสำนักงานสรรพากรภาค 7 เพิ่มขึ้น 23.33% เนื่องจากประชาชนลดการจับจ่ายใช้สอย
และผู้ประกอบบางส่วนต้องปิดกิจการ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</si>
  <si>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ต้นทุนต่อหน่วยกิจกรรมย่อยการจัดเก็บภาษีสำนักงานสรรพากรภาค 8 เพิ่มขึ้น 28.71% เป็นผลมาจากตั้งแต่ไตรมาสที่ 2 - 3 ของปีงบประมาณนี้ สถานการณ์โรคระบาดทำให้การเดินทางท่องเที่ยวลดลง การหมุนเวียนของเศรษฐกิจชะลอตัวลงอย่างเห็นได้ชัด แม้ว่าทางภาครัฐจะกระตุ้นการท่องเที่ยวแล้วก็ตาม รวมทั้งนักท่องเที่ยวจากต่างประเทศ โดยเฉพาะจากประเทศจีน ก็ไม่สามารถเดินทางออกนอกประเทศได้ เนื่องจากประเทศจีนควบคุมการระบาดของไวรัสโคโรน่า 2019 ทำให้การจัดเก็บภาษีลดลง 21.92%</t>
    </r>
  </si>
  <si>
    <r>
      <t>เหตุผล</t>
    </r>
    <r>
      <rPr>
        <sz val="16"/>
        <rFont val="TH SarabunPSK"/>
        <family val="2"/>
      </rPr>
      <t xml:space="preserve"> ในปีงบประมาณ พ.ศ. 2563 ต้นทุนต่อหน่วยกิจกรรมย่อยการจัดเก็บภาษีสำนักงานสรรพากรภาค 9 เพิ่มขึ้น 23.69% เนื่องจากสถานการณ์โรคระบาดจากเชื้อไวรัสโคโรน่า 2019 ทำให้ต้องใช้นโยบายห้ามการเดินทาง (Lock down) จึงไม่มีการเดินทางกลับภูมิลำเนาตั้งแต่ช่วงเดือนเมษายน 2563 ประกอบกับการปิดประเทศไปโดยปริยาย (เหลือเฉพาะการเดินทางของคนไทยกลับประเทศเท่านั้น) ทำให้จัดเก็บภาษีได้ลดลง 20.12%</t>
    </r>
  </si>
  <si>
    <r>
      <t>เหตุผล</t>
    </r>
    <r>
      <rPr>
        <sz val="16"/>
        <rFont val="TH SarabunPSK"/>
        <family val="2"/>
      </rPr>
      <t xml:space="preserve"> ในปีงบประมาณ พ.ศ. 2563 ต้นทุนต่อหน่วยกิจกรรมย่อยการจัดเก็บภาษีสำนักงานสรรพากรภาค 10 เพิ่มขึ้น 24.73% เนื่องจากสถานการณ์โรคระบาดจึงทำให้จัดเก็บภาษีได้ลดลง 4.35 พันล้านบาท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</si>
  <si>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 ต้นทุนต่อหน่วยของกิจกรรมย่อยการจัดเก็บภาษีสำนักงานสรรพากรภาค 11 เพิ่มขึ้น 59.40%  เนื่องจากเศรษฐกิจของหน่วยจัดเก็บที่สังกัดสำนักงานสรรพากรภาค 11 ขับเคลื่อนโดยอุตสาหกรรมการท่องเที่ยวเป็นหลัก เช่น ภูเก็ต  เกาะสมุย และเกาะต่างๆ ใน จ.พังงา ไม่มีนักท่องเที่ยวจากต่างประเทศและในประเทศ ทำให้ผลการจัดเก็บภาษีลดลง 37.40%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</si>
  <si>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 ต้นทุนต่อหน่วยของกิจกรรมย่อยการจัดเก็บภาษีสำนักงานสรรพากรภาค 12 เพิ่มขึ้น 26.32% เป็นผลมาจากการจัดเก็บภาษีลดลง  3.26 พันล้านบาท</t>
    </r>
  </si>
  <si>
    <r>
      <t>เหตุผล</t>
    </r>
    <r>
      <rPr>
        <sz val="16"/>
        <color indexed="8"/>
        <rFont val="TH SarabunPSK"/>
        <family val="2"/>
      </rPr>
      <t xml:space="preserve">  ในปีงบประมาณ พ.ศ. 2563 กรมสรรพากรจัดเก็บรายได้ต่ำกว่าปีก่อน 8.71% สาเหตุสำคัญจากภาวะเศรษฐกิจที่ชะลอตัวจากผลกระทบจากการแพร่ระบาดของเชื้อไวรัส COVID-19 และผลจากมาตรการภาษีเพื่อเสริมสภาพคล่องให้ประชาชน ทำให้ต้นทุนต่อหน่วยของกิจกรรมย่อยการบริหารการจัดเก็บภาษีเพิ่มขึ้น 23.40%</t>
    </r>
  </si>
  <si>
    <r>
      <t>เหตุผล</t>
    </r>
    <r>
      <rPr>
        <sz val="16"/>
        <color indexed="8"/>
        <rFont val="TH SarabunPSK"/>
        <family val="2"/>
      </rPr>
      <t xml:space="preserve">  ในปีงบประมาณ พ.ศ. 2563  ต้นทุนต่อหน่วยของกิจกรรมบริการคืนภาษีนักท่องเที่ยวเพิ่มขึ้น 195.33% เป็นผลมาจากสถานการณ์การระบาดของเชื้อไวรัสโคโรน่า 2019 ไปทั่วโลก  ทำให้ไม่มีการเดินทางระหว่างประเทศ  ไม่มีนักท่องเที่ยวจากต่างประเทศจำนวนรายนักท่องเที่ยวที่ขอคืนภาษีลดลง 65.17% ประกอบกับต้นทุนรวมเพิ่มขึ้น 2,283,989.88 บาท</t>
    </r>
  </si>
  <si>
    <r>
      <t>เหตุผล</t>
    </r>
    <r>
      <rPr>
        <sz val="16"/>
        <color indexed="8"/>
        <rFont val="TH SarabunPSK"/>
        <family val="2"/>
      </rPr>
      <t xml:space="preserve">  ในปีงบประมาณ พ.ศ. 2563 ต้นทุนต่อหน่วยของกิจกรรมย่อยให้คำปรึกษาแนะนำ ตอบข้อหารือ 86.68% เป็นผลจากต้นทุนรวมเพิ่มขึ้น 47.79 รวมทั้งมีการตอบข้อหารือลดลง  20.83%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</si>
  <si>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ต้นทุนต่อหน่วยกิจกรรมย่อยการพิจารณาดำเนินคดีลดลง 53.42% เนื่องจากมีการพิจารณาคดีเพิ่มขึ้น 57 ราย คิดเป็น 41.01% ประกอบกับต้นทุนรวมลดลง 34.31%</t>
    </r>
  </si>
  <si>
    <r>
      <t>เหตุผล</t>
    </r>
    <r>
      <rPr>
        <sz val="16"/>
        <color indexed="8"/>
        <rFont val="TH SarabunPSK"/>
        <family val="2"/>
      </rPr>
      <t xml:space="preserve">  ในปีงบประมาณ พ.ศ. 2563 ต้นทุนต่อหน่วยของกิจกรรมด้านพัฒนาระบบบริหารราชการลดลง 47.41% เป็นผลมาจากมีการพัฒนาระบบบริหารเพิ่มขึ้นอีก 1 ด้าน นับจากปีที่ผ่านมา คิดเป็น 100%</t>
    </r>
  </si>
  <si>
    <r>
      <t>เหตุผล</t>
    </r>
    <r>
      <rPr>
        <sz val="16"/>
        <color indexed="8"/>
        <rFont val="TH SarabunPSK"/>
        <family val="2"/>
      </rPr>
      <t xml:space="preserve">  ในปีงบประมาณ พ.ศ. 2563  ต้นทุนต่อหน่วยของกิจกรรมย่อยบริการการคัดค้นแบบแสดงรายการเพิ่มขึ้น 45.22% เป็นผลมาจากการขอคัดค้นแบบแสดงรายการจากผู้เสียภาษีที่มีความจำเป็นต้องใช้เอกสารการชำระภาษีย้อนหลัง ลดลง 33.10%</t>
    </r>
  </si>
  <si>
    <r>
      <t>เหตุผล</t>
    </r>
    <r>
      <rPr>
        <sz val="16"/>
        <color indexed="8"/>
        <rFont val="TH SarabunPSK"/>
        <family val="2"/>
      </rPr>
      <t xml:space="preserve">  ในปีงบประมาณ พ.ศ. 2563  ต้นทุนต่อหน่วยของกิจกรรมย่อยบริการเก็บรักษาแบบแสดงรายการลดลง 93.07% เป็นผลมาจากตั้งแต่ปีงบประมาณ พ.ศ. 2562 ปริมาณการเก็บรักษาแบบแสดงรายการมีจำนวนลดลงมาก เนื่องจากการเปลี่ยนวิธีเก็บแบบฯ  ทำให้ปีงบประมาณ พ.ศ. 2563 ปริมาณการเก็บรักษาแบบแสดงรายการเพิ่มมากขึ้นคิดเป็น 1,535.42% </t>
    </r>
  </si>
  <si>
    <r>
      <t>เหตุผล</t>
    </r>
    <r>
      <rPr>
        <sz val="16"/>
        <color indexed="8"/>
        <rFont val="TH SarabunPSK"/>
        <family val="2"/>
      </rPr>
      <t xml:space="preserve">  ในปีงบประมาณ พ.ศ. 2563 ต้นทุนต่อหน่วยของกิจกรรมย่อยด้านการเงินและบัญชีเพิ่มขึ้น 31.68% เป็นผลมาจากจำนวนเอกสารของการเบิกจ่ายในปีงบประมาณ พ.ศ. 2563 ลดลง 10.21% และมีต้นทุนรวมเพิ่มขึ้น 18.24%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</si>
  <si>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ต้นทุนต่อหน่วยของกิจกรรมย่อยด้านการพัสดุเพิ่มขึ้น 30.18% เป็นผลมาจากการจัดซื้อจัดจ้างลดลง 4.26% และต้นทุนรวมจากเงินนอกงบประมาณที่เพิ่มขึ้น</t>
    </r>
  </si>
  <si>
    <r>
      <t>เหตุผล</t>
    </r>
    <r>
      <rPr>
        <sz val="16"/>
        <color indexed="8"/>
        <rFont val="TH SarabunPSK"/>
        <family val="2"/>
      </rPr>
      <t xml:space="preserve">  ในปีงบประมาณ พ.ศ. 2563 ต้นทุนต่อหน่วยของกิจกรรมย่อยด้านยานพาหนะของกรมสรรพากรเพิ่มขึ้น 45.22%  เป็นผลมาจากการเดินทางออกตรวจหรือการเดินทางไปดำเนินคดีหรือให้คำปรึกษาแก่ผู้เสียภาษีลดลง ทำให้จำนวนกิโลเมตรใช้รถยนต์ส่วนกลางลดลง 21.98% รวมทั้งต้นทุนรวมที่เพิ่มขึ้น 13.30%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</si>
  <si>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ต้นทุนต่อหน่วยกิจกรรมย่อยด้านบริหารทรัพยากรบุคคลเพิ่มขึ้น 28.05% เนื่องจากต้นทุนรวมจากเงินนอกงบประมาณเพิ่มขึ้น 22.81% และจำนวนบุคลากรลดลง 4.09%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</si>
  <si>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ต้นทุนต่อหน่วยกิจกรรมย่อยด้านพัฒนาทรัพยากรบุคคลเพิ่มขึ้น 162.71% เป็นผลมาจากต้นทุนรวมจากเงินนอกงบประมาณเพิ่มขึ้น 12.58% รวมทั้งเนื่องจากสถานการณ์การแพร่ระบาดของไวรัสโคโรน่า 2019 จึงไม่สามารถจัดฝึกอบรมบางโครงการได้ ทำให้จำนวนชั่วโมง / คน การฝึกอบรม ลดลง 57.15%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</si>
  <si>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ต้นทุนต่อหน่วยกิจกรรมย่อยการพิจารณาคำร้องลดลง 32.99% เนื่องจากมีจำนวนคำร้องเข้ามาให้พิจารณาเพิ่มขึ้น 70.13%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</si>
  <si>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ต้นทุนต่อหน่วยกิจกรรมย่อยด้านแผนงานเพิ่มขึ้น 38.96% เนื่องจากยังคงใช้แผนงานเดิมอยู่  แต่เนื่องจากต้นทุนรวมของกิจกรรมย่อยนี้เพิ่มขึ้น 1.5 ล้านบาท จึงทำให้ต้นทุนต่อหน่วยกิจกรรมย่อยเพิ่ม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</si>
  <si>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ต้นทุนต่อหน่วยกิจกรรมย่อยการจัดทำหรือปรับปรุงแก้ไขระเบียบ คำสั่ง แนวทางปฏิบัติ ประกาศ คู่มือ และหนังสือซ้อมความเข้าใจเพิ่มขึ้น 61.90% เนื่องจากปีงบประมาณ พ.ศ. 2563 มีการแก้ไขระเบียบ คำสั่งที่ใช้ลดลงจากปีที่แล้ว 12 ฉบับ คิดเป็นลดลง 42.86%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</si>
  <si>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ต้นทุนต่อหน่วยกิจกรรมย่อยพัฒนาระบบงานที่เกี่ยวข้องลดลงร้อยละ 41.13% เนื่องจากระหว่างปีงบประมาณ พ.ศ. 2563 มีการพัฒนาระบบงานที่เกี่ยวข้องกับหน่วยงาน  เพื่อให้เจ้าหน้าที่กรมสรรพากรใช้ระบบงานหรือโปรแกรมเพิ่มขึ้นอีก 5 ระบบงาน คิดเป็นเพิ่มขึ้น 100%</t>
    </r>
  </si>
  <si>
    <r>
      <t xml:space="preserve">เหตุผล </t>
    </r>
    <r>
      <rPr>
        <sz val="16"/>
        <color indexed="8"/>
        <rFont val="TH SarabunPSK"/>
        <family val="2"/>
      </rPr>
      <t>ในปีงบประมาณ พ.ศ. 2563 ต้นทุนต่อหน่วยกิจกรรมย่อยตอบข้อหารือที่เกี่ยวข้องกับระเบียบหรือแนวทางปฏิบัติลดลงร้อยละ 65.51% เนื่องจากมีข้อหารือเข้ามาถึง 499 ข้อหารือ หรือคิดเป็นเพิ่มขึ้น 228.29%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</si>
  <si>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ต้นทุนต่อหน่วยกิจกรรมย่อยงานนโยบายและงานอื่น ๆ ลดลงร้อยละ 24.91% เนื่องจากปีงบประมาณ พ.ศ. 2563 มีงานตามนโยบายกรมสรรพากรเพิ่มขึ้นคิดเป็น 39.39%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</si>
  <si>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ต้นทุนต่อหน่วยกิจกรรมย่อยพัฒนาและปรับปรุงระบบงานลดลงร้อยละ 53.53% เนื่องจากปีงบประมาณ พ.ศ. 2563 กองมาตรฐานการจัดเก็บภาษีมีการพัฒนาและปรับปรุงระบบงานเพิ่มขึ้นอีก 10 ระบบงาน  คิดเป็น 150%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</si>
  <si>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ต้นทุนต่อหน่วยกิจกรรมย่อยบริการยื่นแบบและชำระภาษีทางอินเทอร์เน็ตลดลง 23.37% เนื่องจากปีงบประมาณ พ.ศ. 2563 มีการยื่นแบบและชำระภาษีทางอินเทอร์เน็ตเพิ่มขึ้นคิดเป็น 8.27%</t>
    </r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</si>
  <si>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ต้นทุนต่อหน่วยกิจกรรมย่อยวางแผนดำเนินการสรรหาผู้สอบบัญชีภาษีอากรเพิ่มขึ้น 42.09% เนื่องจากปีงบประมาณ พ.ศ. 2563 ดำเนินการสรรหาผู้สอบบัญชีภาษีอากรเพียง 2 ครั้ง ลดลงคิดเป็น 33.33%</t>
    </r>
  </si>
  <si>
    <t>ตารางเปรียบเทียบผลการคำนวณต้นทุนผลผลิตระหว่างปีงบประมาณ พ.ศ. 2562  และ ปีงบประมาณ พ.ศ. 2563</t>
  </si>
  <si>
    <r>
      <rPr>
        <b/>
        <u/>
        <sz val="14"/>
        <rFont val="TH SarabunPSK"/>
        <family val="2"/>
      </rPr>
      <t>ตารางที่ 8</t>
    </r>
    <r>
      <rPr>
        <b/>
        <sz val="14"/>
        <rFont val="TH SarabunPSK"/>
        <family val="2"/>
      </rPr>
      <t xml:space="preserve"> เปรียบเทียบผลการคำนวณต้นทุนผลผลิตย่อยแยกตามแหล่งเงิน</t>
    </r>
  </si>
  <si>
    <t>หน่วยนับ 
เพิ่ม/(ลด) %</t>
  </si>
  <si>
    <t>ต้นทุนต่อหน่วย 
เพิ่ม/(ลด) %</t>
  </si>
  <si>
    <t>การจัดเก็บภาษีสำนักบริหารภาษีธุรกิจขนาดใหญ่</t>
  </si>
  <si>
    <t>การวิเคราะห์สาเหตุของการเปลี่ยนแปลงของต้นทุนต่อหน่วยผลผลิตย่อย (อธิบายเฉพาะต้นทุนต่อหน่วยผลผลิตย่อยที่เปลี่ยนแปลงอย่างมีสาระสำคัญ)</t>
  </si>
  <si>
    <t>สาเหตุของการเปลี่ยนแปลงต้นทุนผลผลิตย่อย</t>
  </si>
  <si>
    <t xml:space="preserve">     **  ชื่อผลผลิต ไม่เหมือนตารางที่ 5 (ตาราง 5 "การจัดเก็บภาษี")</t>
  </si>
  <si>
    <r>
      <t xml:space="preserve"> </t>
    </r>
    <r>
      <rPr>
        <b/>
        <u/>
        <sz val="16"/>
        <rFont val="TH SarabunPSK"/>
        <family val="2"/>
      </rPr>
      <t>ตารางที่ 8</t>
    </r>
    <r>
      <rPr>
        <b/>
        <sz val="16"/>
        <rFont val="TH SarabunPSK"/>
        <family val="2"/>
      </rPr>
      <t xml:space="preserve">  เปรียบเทียบผลการคำนวณต้นทุนผลผลิตย่อยแยกตามแหล่งเงิน (ต่อ)</t>
    </r>
  </si>
  <si>
    <t>การวิเคราะห์สาเหตุของการเปลี่ยนแปลงของต้นทุนต่อหน่วยผลผลิตย่อย</t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</si>
  <si>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ต้นทุนต่อหน่วยผลผลิตย่อยการจัดเก็บภาษีสำนักงานสรรพากรภาค 4 เพิ่มขึ้น 25.21% เป็นผลมาจากจัดเก็บภาษีได้ลดลง 2.64 หมื่นล้านบาท คิดเป็นลดลง 20.82%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</si>
  <si>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ต้นทุนต่อหน่วยผลผลิตย่อยการจัดเก็บภาษีสำนักงานสรรพากรภาค 5 เพิ่มขึ้น 30.99% เป็นผลมาจากการจัดเก็บภาษีได้ลดลง 5.38 หมื่นล้านบาท คิดเป็นลดลง 23.76% 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</si>
  <si>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ต้นทุนต่อหน่วยผลผลิตย่อยการจัดเก็บภาษีสำนักงานสรรพากรภาค 6 เพิ่มขึ้น 27.01% เป็นผลมาจากผลการจัดเก็บภาษีที่ลดลง 1.33 หมื่นล้านบาท คิดเป็นลดลง 20.76% 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</si>
  <si>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ต้นทุนต่อหน่วยผลผลิตย่อยการจัดเก็บภาษีสำนักงานสรรพากรภาค 7 เพิ่มขึ้น 24.09% เป็นผลมาจากจัดเก็บภาษีได้ลดลง 2.89 พันล้านบาท คิดเป็นลดลง 19.24%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</si>
  <si>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ต้นทุนต่อหน่วยผลผลิตย่อยการจัดเก็บภาษีสำนักงานสรรพากรภาค 8 เพิ่มขึ้น 29.64% เป็นผลมาจากการจัดเก็บภาษีได้ลดลง 5.84 พันล้านบาท ลดลง 21.92%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</si>
  <si>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ต้นทุนต่อหน่วยผลผลิตย่อยการเพิ่มขึ้น 24.32% เป็นผลมาจากการจัดเก็บภาษีได้ลดลง 4.98 พันล้านบาท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</si>
  <si>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ต้นทุนต่อหน่วยผลผลิตย่อยการจัดเก็บภาษีสำนักงานสรรพากรภาค 10 เพิ่มขึ้น 25.20% เป็นผลมาจากการจัดเก็บภาษีได้ลดลง 4.35 พันล้านบาท คิดเป็นลดลง 19.02%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</si>
  <si>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ต้นทุนต่อหน่วยผลผลิตย่อยการจัดเก็บภาษีสำนักงานสรรพากรภาค 11 เพิ่มขึ้น 60.17% เป็นผลมาจากจัดเก็บภาษีได้ลดลง 37.40% คิดเป็นลดลง 1.5 หมื่นล้านบาทเนื่องจากสถานการณ์การแพร่ระบาดของไวรัสโคโรน่า 2019 และหน่วยงานในสังกัดสำนักงานสรรพากรภาค 11 มีการจัดเก็บภาษีจากการภาคการท่องเที่ยวเป็นส่วนใหญ่ เมื่อไม่มีการเดินทางท่องเที่ยวจากทั้งคนในประเทศและต่างประเทศจึงทำให้การจัดเก็บภาษีลดลงมาก</t>
    </r>
  </si>
  <si>
    <r>
      <t>เหตุผล</t>
    </r>
    <r>
      <rPr>
        <sz val="16"/>
        <rFont val="TH SarabunPSK"/>
        <family val="2"/>
      </rPr>
      <t xml:space="preserve">  ในปีงบประมาณ พ.ศ. 2563 ต้นทุนต่อหน่วยของผลผลิตย่อยการจัดเก็บภาษีสำนักงานสรรพากรภาค 12 เพิ่มขึ้น 27.20% เป็นผลมาจากการจัดเก็บภาษีได้ลดลง 3.26 พันล้านบาท คิดเป็นลดลง 19.67%</t>
    </r>
  </si>
  <si>
    <t>ตารางเปรียบเทียบผลการคำนวณต้นทุนผลผลิตระหว่างปีงบประมาณ พ.ศ. 2562 และปีงบประมาณ พ.ศ. 2563</t>
  </si>
  <si>
    <r>
      <rPr>
        <b/>
        <u/>
        <sz val="14"/>
        <rFont val="TH SarabunPSK"/>
        <family val="2"/>
      </rPr>
      <t>ตารางที่ 9</t>
    </r>
    <r>
      <rPr>
        <b/>
        <sz val="14"/>
        <rFont val="TH SarabunPSK"/>
        <family val="2"/>
      </rPr>
      <t xml:space="preserve"> เปรียบเทียบผลการคำนวณต้นทุนกิจกรรมหลักแยกตามแหล่งเงิน</t>
    </r>
  </si>
  <si>
    <t>ต้นทุนผลผลิตประจำปีงบประมาณ พ.ศ.2562 (ต.ค. 61 - ก.ย. 62)</t>
  </si>
  <si>
    <t>ต้นทุนผลผลิตประจำปีงบประมาณ พ.ศ.2563 (ต.ค. 62 - ก.ย. 63)</t>
  </si>
  <si>
    <t>หน่วยนับ เพิ่ม/(ลด) %</t>
  </si>
  <si>
    <t>ต้นทุนต่อหน่วย เพิ่ม/(ลด) %</t>
  </si>
  <si>
    <t>จำนวนรายผู้ประกอบการธุรกิจรายใหม่ที่สำรวจ และติดตาม</t>
  </si>
  <si>
    <t>จำนวนระบบเทคโนโลยีสารสนเทศและการ พัฒนาการสื่อสาร</t>
  </si>
  <si>
    <t>จำนวนระบบเทคโนโลยีสารสนเทศและการพัฒนาการสื่อสาร</t>
  </si>
  <si>
    <t>รวมต้นทุนทั้งสิ้น</t>
  </si>
  <si>
    <t>การวิเคราะห์สาเหตุของการเปลี่ยนแปลงของต้นทุนต่อหน่วยกิจกรรมหลัก (อธิบายเฉพาะต้นทุนต่อหน่วยกิจกรรมหลักที่เปลี่ยนแปลงอย่างมีสาระสำคัญ)</t>
  </si>
  <si>
    <t>สาเหตุของการเปลี่ยนแปลงต้นทุนกิจกรรมหลัก</t>
  </si>
  <si>
    <t>ต้นทุนต่อหน่วยกิจกรรมหลักไม่มีการเปลี่ยนแปลงอย่างมีสาระสำคัญ</t>
  </si>
  <si>
    <r>
      <rPr>
        <b/>
        <u/>
        <sz val="20"/>
        <rFont val="TH SarabunPSK"/>
        <family val="2"/>
      </rPr>
      <t>ตารางที่ 10</t>
    </r>
    <r>
      <rPr>
        <b/>
        <sz val="20"/>
        <rFont val="TH SarabunPSK"/>
        <family val="2"/>
      </rPr>
      <t xml:space="preserve"> เปรียบเทียบผลการคำนวณต้นทุนผลผลิตหลักแยกตามแหล่งเงิน</t>
    </r>
  </si>
  <si>
    <t xml:space="preserve">    ต้นทุนรวม        เพิ่ม/(ลด) %</t>
  </si>
  <si>
    <t xml:space="preserve">       หน่วยนับ  เพิ่ม/(ลด) %</t>
  </si>
  <si>
    <t xml:space="preserve"> การจัดเก็บภาษีสรรพากร     </t>
  </si>
  <si>
    <t>สาเหตุของการเปลี่ยนแปลงต้นทุนผลผลิตหลักแยกตามแหล่งเงิน</t>
  </si>
  <si>
    <t xml:space="preserve">       -  ผลการเปรียบเทียบต้นทุนผลผลิตหลักแยกตามแหล่งเงิน การเปลี่ยนแปลงดังกล่าวไม่มีนัยสำคัญ</t>
  </si>
  <si>
    <t> ผลต่างระหว่างปี</t>
  </si>
  <si>
    <t>%เพิ่ม/(ลด)</t>
  </si>
  <si>
    <t>ปีงบประมาณ</t>
  </si>
  <si>
    <t>ภาษีที่เก็บได้</t>
  </si>
  <si>
    <t>ค่าใช้จ่าย</t>
  </si>
  <si>
    <t>ตารางเปรียบเทียบผลการคำนวณต้นทุนผลผลิตระหว่างปีงบประมาณ พ.ศ. 2562 และ ปีงบประมาณ พ.ศ. 2563</t>
  </si>
  <si>
    <r>
      <rPr>
        <b/>
        <u/>
        <sz val="16"/>
        <rFont val="TH SarabunPSK"/>
        <family val="2"/>
      </rPr>
      <t>ตารางที่ 11</t>
    </r>
    <r>
      <rPr>
        <b/>
        <sz val="16"/>
        <rFont val="TH SarabunPSK"/>
        <family val="2"/>
      </rPr>
      <t xml:space="preserve"> รายงานเปรียบเทียบต้นทุนทางตรงตามศูนย์ต้นทุนแยกตามประเภทค่าใช้จ่ายและลักษณะของต้นทุน (คงที่/ผันแปร)</t>
    </r>
  </si>
  <si>
    <t>ศูนย์ต้นทุน</t>
  </si>
  <si>
    <t>ต้นทุนทางตรง ปีงบประมาณ พ.ศ. 2562</t>
  </si>
  <si>
    <t>ต้นทุนทางตรง ปีงบประมาณ พ.ศ. 2563</t>
  </si>
  <si>
    <t>ต้นทุนคงที่
เพิ่ม/ (ลด)%</t>
  </si>
  <si>
    <t>ต้นทุนผันแปร
เพิ่ม/ (ลด)%</t>
  </si>
  <si>
    <t>ต้นทุนรวม
เพิ่ม/ (ลด)%</t>
  </si>
  <si>
    <t>ต้นทุนคงที่</t>
  </si>
  <si>
    <t>ต้นทุนผันแปร</t>
  </si>
  <si>
    <t>เงินเดือน</t>
  </si>
  <si>
    <t>ค่าใช้จ่ายบุคลากรอื่น</t>
  </si>
  <si>
    <t>ค่าเสื่อมและค่าตัดจำหน่าย</t>
  </si>
  <si>
    <t>เงินช่วยเหลือด้านการศึกษา</t>
  </si>
  <si>
    <t>ค่าใช้จ่ายเดินทาง</t>
  </si>
  <si>
    <t>ค่าเสื่อมราคาและค่าตัดจำหน่าย</t>
  </si>
  <si>
    <t>กลุ่มงานบริหารการคืนภาษีมูลค่าเพิ่มให้แก่นักท่องเที่ยว</t>
  </si>
  <si>
    <t xml:space="preserve">กองบริหารการคลังและรายได้ </t>
  </si>
  <si>
    <t>ตรงกับคชจ.บุคลากร</t>
  </si>
  <si>
    <t>ตามตารางที่ 2</t>
  </si>
  <si>
    <t xml:space="preserve"> </t>
  </si>
  <si>
    <t>(คชจ.ทางตรง)</t>
  </si>
  <si>
    <t>เป็นข้อมูลเฉพาะ</t>
  </si>
  <si>
    <t>เงินเดือนของข้าราชการ</t>
  </si>
  <si>
    <r>
      <t xml:space="preserve">หมายเหตุ : </t>
    </r>
    <r>
      <rPr>
        <sz val="14"/>
        <rFont val="TH SarabunPSK"/>
        <family val="2"/>
      </rPr>
      <t xml:space="preserve"> ต้นทุนคงที่  หมายถึง ต้นทุนที่ไม่ได้เปลี่ยนแปลงไปตามปริมาณกิจกรรมหรือผลผลิตของหน่วยงาน</t>
    </r>
  </si>
  <si>
    <r>
      <t xml:space="preserve">                          </t>
    </r>
    <r>
      <rPr>
        <sz val="14"/>
        <rFont val="TH SarabunPSK"/>
        <family val="2"/>
      </rPr>
      <t>ต้นทุนผันแปร หมายถึง ต้นทุนที่เปลี่ยนแปลงไปตามปริมาณกิจกรรมหรือผลผลิตของหน่วยงาน</t>
    </r>
  </si>
  <si>
    <t xml:space="preserve">เท่านั้น </t>
  </si>
  <si>
    <t>(ดูจากตารางเงินเดือน*6</t>
  </si>
  <si>
    <t>หรือตารางคชจ.บุคลากรก็ได้</t>
  </si>
  <si>
    <r>
      <rPr>
        <b/>
        <u/>
        <sz val="16"/>
        <rFont val="TH SarabunPSK"/>
        <family val="2"/>
      </rPr>
      <t>ตารางที่ 11</t>
    </r>
    <r>
      <rPr>
        <b/>
        <sz val="16"/>
        <rFont val="TH SarabunPSK"/>
        <family val="2"/>
      </rPr>
      <t xml:space="preserve"> รายงานเปรียบเทียบต้นทุนทางตรงตามศูนย์ต้นทุนแยกตามประเภทค่าใช้จ่ายและลักษณะของต้นทุน (คงที่/ผันแปร) (ต่อ)</t>
    </r>
  </si>
  <si>
    <t>การวิเคราะห์สาเหตุของการเปลี่ยนแปลงของต้นทุนทางตรงตามศูนย์ต้นทุน</t>
  </si>
  <si>
    <t>กองบริหารการเสียภาษีทางอิเล็กทรอนิกส์ (19)</t>
  </si>
  <si>
    <r>
      <rPr>
        <b/>
        <u/>
        <sz val="16"/>
        <rFont val="TH SarabunPSK"/>
        <family val="2"/>
      </rPr>
      <t>ตารางที่ 12</t>
    </r>
    <r>
      <rPr>
        <b/>
        <sz val="16"/>
        <rFont val="TH SarabunPSK"/>
        <family val="2"/>
      </rPr>
      <t xml:space="preserve"> รายงานเปรียบเทียบต้นทุนทางอ้อมตามลักษณะของต้นทุน (คงที่/ผันแปร)</t>
    </r>
  </si>
  <si>
    <t xml:space="preserve"> ปีงบประมาณ พ.ศ. 2562</t>
  </si>
  <si>
    <t xml:space="preserve"> ปีงบประมาณ พ.ศ. 2563</t>
  </si>
  <si>
    <t xml:space="preserve">ต้นทุนคงที่ </t>
  </si>
  <si>
    <t>1. ค่ารักษาพยาบาล (จ่ายตรง)</t>
  </si>
  <si>
    <t>2. ค่าใช้จ่ายในการฝึกอบรม</t>
  </si>
  <si>
    <t>3. ค่าวัสดุใช้สอย</t>
  </si>
  <si>
    <t>4. ค่าสาธารณูปโภค</t>
  </si>
  <si>
    <t>5. ค่าเสื่อมราคา</t>
  </si>
  <si>
    <t>6. ค่าใช้จ่ายอื่นๆ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</si>
  <si>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 ต้นทุนคงที่ หมายถึง ต้นทุนที่ไม่ได้เปลี่ยนแปลงไปตามปริมาณกิจกรรมหรือผลผลิตของหน่วยงาน</t>
    </r>
  </si>
  <si>
    <t xml:space="preserve">                ต้นทุนผันแปร หมายถึง ต้นทุนที่เปลี่ยนแปลงไปตามปริมาณกิจกรรมหรือผลผลิตของหน่วยงาน</t>
  </si>
  <si>
    <r>
      <t xml:space="preserve"> </t>
    </r>
    <r>
      <rPr>
        <b/>
        <u/>
        <sz val="16"/>
        <rFont val="TH SarabunPSK"/>
        <family val="2"/>
      </rPr>
      <t>ตารางที่ 12</t>
    </r>
    <r>
      <rPr>
        <b/>
        <sz val="16"/>
        <rFont val="TH SarabunPSK"/>
        <family val="2"/>
      </rPr>
      <t xml:space="preserve"> รายงานเปรียบเทียบต้นทุนทางอ้อมตามลักษณะของต้นทุน (คงที่/ผันแปร) (ต่อ)</t>
    </r>
  </si>
  <si>
    <t>การวิเคราะห์สาเหตุของการเปลี่ยนแปลงของต้นทุนทางอ้อมตามค่าใช้จ่าย</t>
  </si>
  <si>
    <t>ค่าใช้จ่ายด้านการฝึกอบรม (อ้อม)</t>
  </si>
  <si>
    <r>
      <t>เหตุผล</t>
    </r>
    <r>
      <rPr>
        <sz val="16"/>
        <rFont val="TH SarabunPSK"/>
        <family val="2"/>
      </rPr>
      <t xml:space="preserve">  ค่าใช้จ่ายด้านการฝึกอบรมลดลง 37.22% เนื่องจาก สถานการณ์การระบาดของไวรัสโคโรน่า 2019 ทำให้ไม่สามารถจัดอบรมโครงการตามหลักสูตรต่างๆ ที่กำหนดไว้ในแผนงานประจำปีได้</t>
    </r>
  </si>
  <si>
    <t>ค่าเสื่อมราคาและค่าตัดจำหน่าย (อ้อม)</t>
  </si>
  <si>
    <r>
      <t>เหตุผล</t>
    </r>
    <r>
      <rPr>
        <sz val="16"/>
        <rFont val="TH SarabunPSK"/>
        <family val="2"/>
      </rPr>
      <t xml:space="preserve">  ค่าเสื่อมราคาและค่าตัดจำหน่าย (ต้นทุนคงที่) เพิ่มขึ้น 24.21% เนื่องจากในช่วงปีงบประมาณ พ.ศ. 2563  มีการเบิกจ่ายเงินตามงวดงานในโครงการต่าง ๆ ได้แล้วเสร็จ เช่น โครงการจัดซื้อรถบรรทุกและรถโดยสาร ขนาด 12 ที่นั่งโครงการก่อสร้างอาคารสำนักงาน จากโครงการข้างต้นทำให้กรมสรรพากรมีสินทรัพย์เพิ่มขึ้น เป็นผลให้ต้นทุนค่าเสื่อมราคาและค่าตัดจำหน่ายเพิ่มขึ้นด้วย</t>
    </r>
  </si>
  <si>
    <t>รายงานสรุปผลการวิเคราะห์ต้นทุนต่อหน่วยผลผลิต</t>
  </si>
  <si>
    <t>ของ กรมสรรพากร</t>
  </si>
  <si>
    <t>สำหรับปีงบประมาณ พ.ศ. 2563</t>
  </si>
  <si>
    <t xml:space="preserve">ในปีงบประมาณ 2563 กรมสรรพากรมีต้นทุนรวมเพิ่มขึ้นจากปีงบประมาณ 2562 จำนวน </t>
  </si>
  <si>
    <t>69.95 ล้านบาท คิดเป็น 0.54% โดยส่วนใหญ่เพิ่มขึ้นจากแหล่งเงินในงบประมาณ 121.50 ล้านบาท และ</t>
  </si>
  <si>
    <t>แหล่งเงินนอกงบประมาณเพิ่มขึ้น 2.48 ล้านบาท ในขณะที่ต้นทุนจากแหล่งเงินงบกลางและค่าเสื่อมราคา</t>
  </si>
  <si>
    <t>ลดลง 32.91 ล้านบาท และ 21.12 ล้านบาท ตามลำดับ เนื่องจากในปีงบประมาณ 2563 กรมสรรพากร</t>
  </si>
  <si>
    <t>มีค่าใช้จ่ายบุคลากรเพิ่มขึ้น 138.94 ล้านบาท เป็นผลมาจากการปรับปรุงโครงสร้างการแบ่งงานภายใน</t>
  </si>
  <si>
    <t>และเกลี่ยกรอบอัตรากำลังของกรมสรรพากร และได้มีการเรียกบรรจุและแต่งตั้งบุคคลเข้ารับราชการ</t>
  </si>
  <si>
    <t>ระดับปฏิบัติการ ทดแทนตำแหน่งที่ว่างอย่างเพียงพอ</t>
  </si>
  <si>
    <t>สรุป การวิเคราะห์สาเหตุการเปลี่ยนแปลงของต้นทุนต่อหน่วยผลผลิตหลักมีต้นทุนต่อหน่วย</t>
  </si>
  <si>
    <t>เพิ่มขึ้น 10.14% เป็นผลมาจากการจัดเก็บภาษีอากรลดลง 1.75 แสนล้านบาท คิดเป็นลดลง 8.71%</t>
  </si>
  <si>
    <t>และการเปลี่ยนแปลงของต้นทุนต่อหน่วยกิจกรรมหลักส่วนใหญ่มีต้นทุนต่อหน่วยเพิ่มขึ้น ยกเว้น</t>
  </si>
  <si>
    <t>กิจกรรมหลักการพัฒนาระบบเทคโนโลยีสารสนเทศและการสื่อสารมีต้นทุนต่อหน่วยลดลงอันเป็นผลมาจาก</t>
  </si>
  <si>
    <t xml:space="preserve">การพัฒนาระบบ IT ตามโครงการดำเนินการเสร็จภายในปีงบประมาณ พ.ศ. 2563 </t>
  </si>
  <si>
    <t xml:space="preserve">สรุป การวิเคราะห์สาเหตุการเปลี่ยนแปลงของต้นทุนต่อหน่วยกิจกรรมย่อย จะเห็นได้ว่า </t>
  </si>
  <si>
    <t>ส่วนใหญ่กิจกรรมย่อยของหน่วยงานหลักมีต้นทุนต่อหน่วยเพิ่มขึ้น เนื่องจากการจัดเก็บภาษีของสำนักงาน</t>
  </si>
  <si>
    <t>สรรพากรภาคในส่วนภูมิภาคไม่เป็นไปตามแผนและเป้าหมาย ทำให้กิจกรรมย่อยการจัดเก็บภาษี</t>
  </si>
  <si>
    <t>ของสำนักงานสรรพากรภาค 4 -12 ซึ่งเป็นหน่วยงานหลักมีต้นทุนต่อหน่วยเพิ่มขึ้นและในส่วนของ</t>
  </si>
  <si>
    <t xml:space="preserve">หน่วยงานสนับสนุนส่วนใหญ่ก็มีต้นทุนต่อหน่วยกิจกรรมย่อยที่เพิ่มสูงขึ้นเช่นเดียวกัน </t>
  </si>
  <si>
    <t>เนื่องจากต้นทุนรวมของแต่ละกิจกรรมย่อยไม่ได้ลดลงตามปริมาณงาน  เป็นผลกระทบมาจากการแพร่ระบาด</t>
  </si>
  <si>
    <t>ของไวรัส COVID - 19 และผลจากมาตรการภาษีเพื่อเสริมสภาพคล่อง ดังนี้</t>
  </si>
  <si>
    <t xml:space="preserve">1. ภาษีเงินได้บุคคลธรรมดาจัดเก็บได้ต่ำกว่าประมาณการ เนื่องจากอัตราการว่างงานที่เพิ่มขึ้น </t>
  </si>
  <si>
    <t>2. ภาษีเงินได้นิติบุคคล จัดเก็บได้ต่ำกว่าปีงบประมาณที่แล้ว ทั้ง ภาษีจากกำไรสุทธิ (ภ.ง.ด. 50)</t>
  </si>
  <si>
    <t>ภาษีเงินได้หัก ณ ที่จ่ายภาคเอกชน (ภ.ง.ด. 53) ที่ลดอัตราภาษีหัก ณ ที่จ่าย จากร้อยละ 3</t>
  </si>
  <si>
    <t>เหลือร้อยละ 1.5 สำหรับการจ่ายเงินได้ตั้งแต่วันที่ 1 เมษายน 2563 ถึงวันที่ 30 กันยายน 2563</t>
  </si>
  <si>
    <t xml:space="preserve">3. ภาษีเงินได้ปิโตรเลียม จัดเก็บได้ต่ำกว่าปีก่อน 28,447 ล้านบาท หรือลดลง 28.5% </t>
  </si>
  <si>
    <t>4. ภาษีมูลค่าเพิ่ม จัดเก็บได้ลดลง 6.8% ทั้งภาษีมูลค่าเพิ่มจากการนำเข้า และภาษีมูลค่าเพิ่ม</t>
  </si>
  <si>
    <t xml:space="preserve">จากการบริโภคภายในประเทศ (ภ.พ. 30) ลดลง 4.8% จากการระบาดของไวรัส COVID - 19 </t>
  </si>
  <si>
    <t>กระทบภาคการท่องเที่ยว และส่งออก ส่งผลให้ภาวะเศรษฐกิจหดตัว รวมทั้งอัตราการขยายตัว</t>
  </si>
  <si>
    <t>ของการบริโภคภายในประเทศหดตัว</t>
  </si>
  <si>
    <t>5. ภาษีธุรกิจเฉพาะ จัดเก็บได้ต่ำกว่าปีก่อน 2,913 ล้านบาท สะท้อนภาวะเศรษฐกิจที่ชะลอตัว</t>
  </si>
  <si>
    <t xml:space="preserve">และยอดขายอสังหาริมทรัพย์ที่ลดลง เนื่องจากผลกระทบจากสถานการณ์แพร่ระบาดของไวรัส COVID - 19  </t>
  </si>
  <si>
    <t xml:space="preserve">6. อากรแสตมป์ จัดเก็บได้ต่ำกว่าปีก่อน 259 ล้านบาท  เนื่องจากการลงทุนภาคเอกชนชะลอตัว </t>
  </si>
  <si>
    <t>และยอดขายอสังหาริมทรัพย์ลดลง</t>
  </si>
  <si>
    <r>
      <t>เหตุผล</t>
    </r>
    <r>
      <rPr>
        <sz val="16"/>
        <color indexed="8"/>
        <rFont val="TH SarabunPSK"/>
        <family val="2"/>
      </rPr>
      <t xml:space="preserve"> ในปีงบประมาณ พ.ศ. 2563 ต้นทุนต่อหน่วยกิจกรรมย่อยประชุมเจรจาภาษีระหว่างประเทศลดลง 41.15% เนื่องจากมีการประชุมเจรจาภาษีระหว่างประเทศเพิ่มจากปีที่แล้ว 2 ครั้ง คิดเป็นเพิ่มขึ้น 66.67%</t>
    </r>
  </si>
  <si>
    <t xml:space="preserve"> - ศูนย์ต้นทุนสนับสนุนที่ 19 กองบริหารการเสียภาษีทางอิเล็กทรอนิกส์ มีต้นทุนรวมลดลง 9.71 ล้านบาท คิดเป็นสัดส่วนที่ลดลง 23.23% เนื่องจากได้มีการปรับการคำนวณต้นทุนผลผลิตค่าเสื่อมราคา - ตัดจำหน่าย จากปีงบประมาณ พ.ศ. 2562 ที่ใช้ศูนย์ต้นทุนในการคำนวณ เป็นการใช้หน่วยเบิกจ่ายในการคำนวณต้นทุนผลผลิต ในปีงบประมาณ พ.ศ. 2563 ตามหลักเกณฑ์ที่กรมบัญชีกลางกำหนด จึงทำให้ค่าตัดจำหน่าย-software ของศูนย์ต้นทุนกองบริหารการเสียภาษีทางอิเล็กทรอนิกส์ ไปรวมอยู่ในหน่วยเบิกจ่ายกองบริหารการคลังและรายได้ และเกิดการปันส่วนแล้ว จัดเป็นต้นทุนทางอ้อม (ตารางที่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</si>
</sst>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43" formatCode="_(* #,##0.00_);_(* \(#,##0.00\);_(* &quot;-&quot;??_);_(@_)"/>
    <numFmt numFmtId="164" formatCode="_(* #,##0.000_);_(* \(#,##0.000\);_(* &quot;-&quot;??_);_(@_)"/>
    <numFmt numFmtId="165" formatCode="_-* #,##0.00_-;\-* #,##0.00_-;_-* &quot;-&quot;??_-;_-@_-"/>
    <numFmt numFmtId="166" formatCode="_(* #,##0.000000_);_(* \(#,##0.000000\);_(* &quot;-&quot;??_);_(@_)"/>
    <numFmt numFmtId="167" formatCode="_(* #,##0.0000_);_(* \(#,##0.0000\);_(* &quot;-&quot;??_);_(@_)"/>
    <numFmt numFmtId="168" formatCode="_(* #,##0.00000000_);_(* \(#,##0.00000000\);_(* &quot;-&quot;??_);_(@_)"/>
    <numFmt numFmtId="169" formatCode="_(* #,##0_);_(* \(#,##0\);_(* &quot;-&quot;??_);_(@_)"/>
    <numFmt numFmtId="170" formatCode="_(* #,##0.00000_);_(* \(#,##0.00000\);_(* &quot;-&quot;??_);_(@_)"/>
    <numFmt numFmtId="171" formatCode="_(* #,##0.0000_);_(* \(#,##0.0000\);_(* &quot;-&quot;????_);_(@_)"/>
    <numFmt numFmtId="172" formatCode="_(* #,##0.00_);_(* \(#,##0.00\);_(* &quot;-&quot;????_);_(@_)"/>
    <numFmt numFmtId="173" formatCode="0.0000"/>
    <numFmt numFmtId="174" formatCode="_-* #,##0.0000_-;\-* #,##0.0000_-;_-* &quot;-&quot;??_-;_-@_-"/>
    <numFmt numFmtId="175" formatCode="_(* #,##0.000000_);_(* \(#,##0.000000\);_(* &quot;-&quot;??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TH SarabunPSK"/>
      <family val="2"/>
    </font>
    <font>
      <sz val="20"/>
      <name val="TH SarabunPSK"/>
      <family val="2"/>
    </font>
    <font>
      <b/>
      <u/>
      <sz val="26"/>
      <name val="TH SarabunPSK"/>
      <family val="2"/>
    </font>
    <font>
      <b/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8"/>
      <name val="Tahoma"/>
      <family val="2"/>
      <charset val="222"/>
    </font>
    <font>
      <sz val="10"/>
      <name val="Tahoma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0.5"/>
      <name val="TH SarabunPSK"/>
      <family val="2"/>
    </font>
    <font>
      <b/>
      <u/>
      <sz val="10.5"/>
      <name val="TH SarabunPSK"/>
      <family val="2"/>
    </font>
    <font>
      <sz val="10.5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1"/>
      <name val="TH SarabunPSK"/>
      <family val="2"/>
    </font>
    <font>
      <u/>
      <sz val="11"/>
      <color theme="10"/>
      <name val="Calibri"/>
      <family val="2"/>
      <charset val="222"/>
      <scheme val="minor"/>
    </font>
    <font>
      <b/>
      <u/>
      <sz val="20"/>
      <name val="TH SarabunPSK"/>
      <family val="2"/>
    </font>
    <font>
      <sz val="16"/>
      <name val="TH SarabunPSK"/>
      <family val="2"/>
    </font>
    <font>
      <b/>
      <sz val="22"/>
      <name val="TH SarabunPSK"/>
      <family val="2"/>
    </font>
    <font>
      <b/>
      <sz val="12"/>
      <name val="TH SarabunPSK"/>
      <family val="2"/>
    </font>
    <font>
      <b/>
      <sz val="18"/>
      <name val="TH SarabunPSK"/>
      <family val="2"/>
    </font>
    <font>
      <u/>
      <sz val="16"/>
      <name val="TH SarabunPSK"/>
      <family val="2"/>
    </font>
    <font>
      <u/>
      <sz val="16"/>
      <color indexed="8"/>
      <name val="TH SarabunPSK"/>
      <family val="2"/>
    </font>
    <font>
      <sz val="16"/>
      <color indexed="8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8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10" fillId="0" borderId="0"/>
    <xf numFmtId="0" fontId="10" fillId="0" borderId="0"/>
    <xf numFmtId="0" fontId="12" fillId="0" borderId="0"/>
    <xf numFmtId="0" fontId="2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579">
    <xf numFmtId="0" fontId="0" fillId="0" borderId="0" xfId="0"/>
    <xf numFmtId="0" fontId="4" fillId="0" borderId="0" xfId="2" applyFont="1"/>
    <xf numFmtId="0" fontId="3" fillId="0" borderId="0" xfId="2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6" fillId="0" borderId="0" xfId="2" applyFont="1" applyAlignment="1">
      <alignment horizontal="left"/>
    </xf>
    <xf numFmtId="164" fontId="4" fillId="0" borderId="0" xfId="3" applyNumberFormat="1" applyFont="1"/>
    <xf numFmtId="164" fontId="6" fillId="0" borderId="0" xfId="3" applyNumberFormat="1" applyFont="1" applyAlignment="1">
      <alignment horizontal="right"/>
    </xf>
    <xf numFmtId="164" fontId="6" fillId="0" borderId="3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4" fillId="0" borderId="3" xfId="2" applyFont="1" applyFill="1" applyBorder="1"/>
    <xf numFmtId="43" fontId="4" fillId="0" borderId="3" xfId="3" applyNumberFormat="1" applyFont="1" applyFill="1" applyBorder="1"/>
    <xf numFmtId="43" fontId="6" fillId="0" borderId="3" xfId="3" applyNumberFormat="1" applyFont="1" applyFill="1" applyBorder="1"/>
    <xf numFmtId="0" fontId="4" fillId="0" borderId="0" xfId="2" applyFont="1" applyFill="1"/>
    <xf numFmtId="0" fontId="4" fillId="0" borderId="3" xfId="2" applyFont="1" applyBorder="1"/>
    <xf numFmtId="43" fontId="4" fillId="0" borderId="3" xfId="3" applyNumberFormat="1" applyFont="1" applyBorder="1" applyAlignment="1">
      <alignment horizontal="center"/>
    </xf>
    <xf numFmtId="43" fontId="6" fillId="0" borderId="3" xfId="3" applyNumberFormat="1" applyFont="1" applyBorder="1"/>
    <xf numFmtId="0" fontId="6" fillId="0" borderId="0" xfId="2" applyFont="1"/>
    <xf numFmtId="0" fontId="13" fillId="0" borderId="0" xfId="23" applyFont="1"/>
    <xf numFmtId="0" fontId="14" fillId="0" borderId="0" xfId="23" applyFont="1"/>
    <xf numFmtId="43" fontId="14" fillId="0" borderId="0" xfId="4" applyFont="1"/>
    <xf numFmtId="0" fontId="15" fillId="0" borderId="0" xfId="23" applyFont="1"/>
    <xf numFmtId="43" fontId="14" fillId="0" borderId="4" xfId="4" applyFont="1" applyBorder="1"/>
    <xf numFmtId="43" fontId="14" fillId="0" borderId="0" xfId="4" applyFont="1" applyBorder="1"/>
    <xf numFmtId="43" fontId="14" fillId="0" borderId="5" xfId="4" applyFont="1" applyBorder="1"/>
    <xf numFmtId="0" fontId="18" fillId="0" borderId="0" xfId="22" applyFont="1"/>
    <xf numFmtId="43" fontId="18" fillId="0" borderId="0" xfId="1" applyFont="1"/>
    <xf numFmtId="0" fontId="16" fillId="0" borderId="0" xfId="42" applyFont="1" applyFill="1" applyBorder="1" applyAlignment="1">
      <alignment horizontal="left"/>
    </xf>
    <xf numFmtId="0" fontId="16" fillId="0" borderId="4" xfId="42" applyFont="1" applyFill="1" applyBorder="1" applyAlignment="1">
      <alignment horizontal="left"/>
    </xf>
    <xf numFmtId="4" fontId="16" fillId="0" borderId="4" xfId="42" applyNumberFormat="1" applyFont="1" applyFill="1" applyBorder="1" applyAlignment="1">
      <alignment horizontal="left"/>
    </xf>
    <xf numFmtId="4" fontId="18" fillId="0" borderId="4" xfId="42" applyNumberFormat="1" applyFont="1" applyFill="1" applyBorder="1" applyAlignment="1">
      <alignment horizontal="right" vertical="center"/>
    </xf>
    <xf numFmtId="0" fontId="16" fillId="0" borderId="6" xfId="42" applyFont="1" applyFill="1" applyBorder="1" applyAlignment="1">
      <alignment horizontal="center"/>
    </xf>
    <xf numFmtId="0" fontId="16" fillId="0" borderId="6" xfId="42" applyFont="1" applyFill="1" applyBorder="1" applyAlignment="1">
      <alignment horizontal="center" wrapText="1"/>
    </xf>
    <xf numFmtId="0" fontId="16" fillId="0" borderId="10" xfId="42" applyFont="1" applyFill="1" applyBorder="1" applyAlignment="1">
      <alignment horizontal="center"/>
    </xf>
    <xf numFmtId="0" fontId="16" fillId="0" borderId="11" xfId="42" applyFont="1" applyFill="1" applyBorder="1" applyAlignment="1">
      <alignment horizontal="center" wrapText="1"/>
    </xf>
    <xf numFmtId="0" fontId="16" fillId="0" borderId="12" xfId="42" applyFont="1" applyFill="1" applyBorder="1" applyAlignment="1">
      <alignment horizontal="center" vertical="center"/>
    </xf>
    <xf numFmtId="0" fontId="16" fillId="0" borderId="12" xfId="42" applyFont="1" applyFill="1" applyBorder="1" applyAlignment="1">
      <alignment horizontal="center" vertical="center" wrapText="1"/>
    </xf>
    <xf numFmtId="0" fontId="16" fillId="0" borderId="13" xfId="42" applyFont="1" applyFill="1" applyBorder="1" applyAlignment="1">
      <alignment horizontal="center" vertical="center" wrapText="1"/>
    </xf>
    <xf numFmtId="0" fontId="16" fillId="2" borderId="3" xfId="42" applyFont="1" applyFill="1" applyBorder="1" applyAlignment="1">
      <alignment vertical="center"/>
    </xf>
    <xf numFmtId="4" fontId="16" fillId="2" borderId="3" xfId="42" applyNumberFormat="1" applyFont="1" applyFill="1" applyBorder="1" applyAlignment="1">
      <alignment horizontal="right" vertical="center"/>
    </xf>
    <xf numFmtId="4" fontId="18" fillId="0" borderId="0" xfId="22" applyNumberFormat="1" applyFont="1"/>
    <xf numFmtId="43" fontId="18" fillId="0" borderId="0" xfId="22" applyNumberFormat="1" applyFont="1"/>
    <xf numFmtId="0" fontId="19" fillId="0" borderId="3" xfId="42" applyFont="1" applyFill="1" applyBorder="1" applyAlignment="1">
      <alignment vertical="center"/>
    </xf>
    <xf numFmtId="4" fontId="18" fillId="0" borderId="3" xfId="34" applyNumberFormat="1" applyFont="1" applyFill="1" applyBorder="1" applyAlignment="1">
      <alignment horizontal="right" vertical="center"/>
    </xf>
    <xf numFmtId="4" fontId="16" fillId="0" borderId="3" xfId="42" applyNumberFormat="1" applyFont="1" applyFill="1" applyBorder="1" applyAlignment="1">
      <alignment horizontal="right" vertical="center"/>
    </xf>
    <xf numFmtId="4" fontId="18" fillId="0" borderId="3" xfId="42" applyNumberFormat="1" applyFont="1" applyFill="1" applyBorder="1" applyAlignment="1">
      <alignment horizontal="right" vertical="center"/>
    </xf>
    <xf numFmtId="43" fontId="18" fillId="0" borderId="0" xfId="1" applyFont="1" applyFill="1"/>
    <xf numFmtId="0" fontId="18" fillId="0" borderId="0" xfId="22" applyFont="1" applyFill="1"/>
    <xf numFmtId="0" fontId="19" fillId="0" borderId="3" xfId="42" applyFont="1" applyBorder="1" applyAlignment="1">
      <alignment vertical="center"/>
    </xf>
    <xf numFmtId="0" fontId="19" fillId="0" borderId="3" xfId="51" applyFont="1" applyBorder="1"/>
    <xf numFmtId="0" fontId="19" fillId="0" borderId="3" xfId="51" applyFont="1" applyFill="1" applyBorder="1"/>
    <xf numFmtId="0" fontId="19" fillId="0" borderId="3" xfId="51" applyFont="1" applyFill="1" applyBorder="1" applyAlignment="1">
      <alignment wrapText="1"/>
    </xf>
    <xf numFmtId="0" fontId="16" fillId="2" borderId="3" xfId="42" applyFont="1" applyFill="1" applyBorder="1" applyAlignment="1">
      <alignment horizontal="center" vertical="center"/>
    </xf>
    <xf numFmtId="4" fontId="16" fillId="2" borderId="3" xfId="34" applyNumberFormat="1" applyFont="1" applyFill="1" applyBorder="1" applyAlignment="1">
      <alignment horizontal="right" vertical="center"/>
    </xf>
    <xf numFmtId="0" fontId="20" fillId="0" borderId="0" xfId="22" applyFont="1"/>
    <xf numFmtId="43" fontId="18" fillId="0" borderId="0" xfId="4" applyFont="1" applyFill="1"/>
    <xf numFmtId="43" fontId="18" fillId="0" borderId="0" xfId="4" applyFont="1"/>
    <xf numFmtId="0" fontId="21" fillId="0" borderId="0" xfId="22" applyFont="1"/>
    <xf numFmtId="0" fontId="20" fillId="0" borderId="0" xfId="2" applyFont="1" applyBorder="1" applyAlignment="1">
      <alignment horizontal="center" vertical="top"/>
    </xf>
    <xf numFmtId="0" fontId="22" fillId="0" borderId="0" xfId="2" applyFont="1" applyAlignment="1">
      <alignment horizontal="left" vertical="top"/>
    </xf>
    <xf numFmtId="0" fontId="20" fillId="0" borderId="3" xfId="2" applyFont="1" applyBorder="1" applyAlignment="1">
      <alignment horizontal="center" vertical="top"/>
    </xf>
    <xf numFmtId="0" fontId="24" fillId="0" borderId="3" xfId="2" applyFont="1" applyBorder="1" applyAlignment="1">
      <alignment horizontal="center" vertical="top"/>
    </xf>
    <xf numFmtId="164" fontId="20" fillId="0" borderId="3" xfId="3" applyNumberFormat="1" applyFont="1" applyBorder="1" applyAlignment="1">
      <alignment horizontal="center" vertical="top"/>
    </xf>
    <xf numFmtId="43" fontId="20" fillId="0" borderId="3" xfId="3" applyFont="1" applyBorder="1" applyAlignment="1">
      <alignment horizontal="center" vertical="top"/>
    </xf>
    <xf numFmtId="43" fontId="20" fillId="0" borderId="3" xfId="3" applyFont="1" applyFill="1" applyBorder="1" applyAlignment="1">
      <alignment horizontal="center" vertical="top"/>
    </xf>
    <xf numFmtId="166" fontId="20" fillId="0" borderId="3" xfId="2" applyNumberFormat="1" applyFont="1" applyBorder="1" applyAlignment="1">
      <alignment horizontal="center" vertical="top"/>
    </xf>
    <xf numFmtId="0" fontId="20" fillId="0" borderId="0" xfId="2" applyFont="1" applyBorder="1" applyAlignment="1">
      <alignment vertical="top"/>
    </xf>
    <xf numFmtId="0" fontId="21" fillId="3" borderId="3" xfId="2" applyFont="1" applyFill="1" applyBorder="1" applyAlignment="1">
      <alignment horizontal="center" vertical="top"/>
    </xf>
    <xf numFmtId="0" fontId="20" fillId="3" borderId="3" xfId="2" applyFont="1" applyFill="1" applyBorder="1" applyAlignment="1">
      <alignment horizontal="left" vertical="top"/>
    </xf>
    <xf numFmtId="0" fontId="20" fillId="3" borderId="3" xfId="2" applyFont="1" applyFill="1" applyBorder="1" applyAlignment="1">
      <alignment horizontal="center" vertical="top"/>
    </xf>
    <xf numFmtId="43" fontId="20" fillId="3" borderId="3" xfId="3" applyNumberFormat="1" applyFont="1" applyFill="1" applyBorder="1" applyAlignment="1">
      <alignment horizontal="center" vertical="top"/>
    </xf>
    <xf numFmtId="43" fontId="20" fillId="3" borderId="3" xfId="3" applyFont="1" applyFill="1" applyBorder="1" applyAlignment="1">
      <alignment horizontal="center" vertical="top"/>
    </xf>
    <xf numFmtId="43" fontId="20" fillId="3" borderId="3" xfId="3" applyNumberFormat="1" applyFont="1" applyFill="1" applyBorder="1" applyAlignment="1">
      <alignment horizontal="left" vertical="top"/>
    </xf>
    <xf numFmtId="43" fontId="20" fillId="3" borderId="3" xfId="3" applyNumberFormat="1" applyFont="1" applyFill="1" applyBorder="1" applyAlignment="1">
      <alignment vertical="top"/>
    </xf>
    <xf numFmtId="0" fontId="21" fillId="0" borderId="0" xfId="2" applyFont="1" applyBorder="1" applyAlignment="1">
      <alignment vertical="top"/>
    </xf>
    <xf numFmtId="0" fontId="21" fillId="0" borderId="3" xfId="2" applyFont="1" applyBorder="1" applyAlignment="1">
      <alignment horizontal="center" vertical="top"/>
    </xf>
    <xf numFmtId="0" fontId="21" fillId="0" borderId="3" xfId="2" applyFont="1" applyFill="1" applyBorder="1" applyAlignment="1">
      <alignment horizontal="left" vertical="top"/>
    </xf>
    <xf numFmtId="0" fontId="21" fillId="0" borderId="3" xfId="2" applyFont="1" applyBorder="1" applyAlignment="1">
      <alignment horizontal="left" vertical="top"/>
    </xf>
    <xf numFmtId="43" fontId="21" fillId="0" borderId="3" xfId="3" applyNumberFormat="1" applyFont="1" applyBorder="1" applyAlignment="1">
      <alignment horizontal="center" vertical="top"/>
    </xf>
    <xf numFmtId="43" fontId="21" fillId="0" borderId="3" xfId="3" applyFont="1" applyBorder="1" applyAlignment="1">
      <alignment horizontal="center" vertical="top"/>
    </xf>
    <xf numFmtId="43" fontId="21" fillId="0" borderId="3" xfId="3" applyFont="1" applyFill="1" applyBorder="1" applyAlignment="1">
      <alignment horizontal="center" vertical="top"/>
    </xf>
    <xf numFmtId="43" fontId="20" fillId="0" borderId="3" xfId="3" applyNumberFormat="1" applyFont="1" applyFill="1" applyBorder="1" applyAlignment="1">
      <alignment horizontal="center" vertical="top"/>
    </xf>
    <xf numFmtId="43" fontId="21" fillId="0" borderId="3" xfId="3" applyNumberFormat="1" applyFont="1" applyFill="1" applyBorder="1" applyAlignment="1">
      <alignment vertical="top"/>
    </xf>
    <xf numFmtId="43" fontId="21" fillId="0" borderId="3" xfId="3" applyNumberFormat="1" applyFont="1" applyBorder="1" applyAlignment="1">
      <alignment horizontal="left" vertical="top"/>
    </xf>
    <xf numFmtId="167" fontId="21" fillId="0" borderId="3" xfId="3" applyNumberFormat="1" applyFont="1" applyBorder="1" applyAlignment="1">
      <alignment vertical="top"/>
    </xf>
    <xf numFmtId="43" fontId="21" fillId="0" borderId="3" xfId="3" applyNumberFormat="1" applyFont="1" applyFill="1" applyBorder="1" applyAlignment="1">
      <alignment horizontal="center" vertical="top"/>
    </xf>
    <xf numFmtId="0" fontId="21" fillId="0" borderId="0" xfId="2" applyFont="1" applyBorder="1" applyAlignment="1">
      <alignment horizontal="center" vertical="top"/>
    </xf>
    <xf numFmtId="43" fontId="20" fillId="4" borderId="3" xfId="3" applyNumberFormat="1" applyFont="1" applyFill="1" applyBorder="1" applyAlignment="1">
      <alignment horizontal="center" vertical="top"/>
    </xf>
    <xf numFmtId="168" fontId="21" fillId="4" borderId="3" xfId="3" applyNumberFormat="1" applyFont="1" applyFill="1" applyBorder="1" applyAlignment="1">
      <alignment vertical="top"/>
    </xf>
    <xf numFmtId="43" fontId="20" fillId="3" borderId="3" xfId="2" applyNumberFormat="1" applyFont="1" applyFill="1" applyBorder="1" applyAlignment="1">
      <alignment horizontal="left" vertical="top"/>
    </xf>
    <xf numFmtId="43" fontId="20" fillId="3" borderId="3" xfId="2" applyNumberFormat="1" applyFont="1" applyFill="1" applyBorder="1" applyAlignment="1">
      <alignment horizontal="center" vertical="top"/>
    </xf>
    <xf numFmtId="0" fontId="21" fillId="0" borderId="0" xfId="2" applyFont="1" applyFill="1" applyBorder="1" applyAlignment="1">
      <alignment vertical="top"/>
    </xf>
    <xf numFmtId="0" fontId="21" fillId="0" borderId="3" xfId="2" applyFont="1" applyFill="1" applyBorder="1" applyAlignment="1">
      <alignment horizontal="center" vertical="top"/>
    </xf>
    <xf numFmtId="43" fontId="21" fillId="0" borderId="3" xfId="3" applyNumberFormat="1" applyFont="1" applyFill="1" applyBorder="1" applyAlignment="1">
      <alignment horizontal="left" vertical="top"/>
    </xf>
    <xf numFmtId="166" fontId="21" fillId="0" borderId="3" xfId="3" applyNumberFormat="1" applyFont="1" applyFill="1" applyBorder="1" applyAlignment="1">
      <alignment vertical="top"/>
    </xf>
    <xf numFmtId="169" fontId="21" fillId="0" borderId="3" xfId="3" applyNumberFormat="1" applyFont="1" applyFill="1" applyBorder="1" applyAlignment="1">
      <alignment vertical="top"/>
    </xf>
    <xf numFmtId="43" fontId="21" fillId="0" borderId="3" xfId="2" applyNumberFormat="1" applyFont="1" applyFill="1" applyBorder="1" applyAlignment="1">
      <alignment horizontal="left" vertical="top"/>
    </xf>
    <xf numFmtId="0" fontId="21" fillId="4" borderId="0" xfId="2" applyFont="1" applyFill="1" applyBorder="1" applyAlignment="1">
      <alignment vertical="top"/>
    </xf>
    <xf numFmtId="0" fontId="21" fillId="4" borderId="3" xfId="2" applyFont="1" applyFill="1" applyBorder="1" applyAlignment="1">
      <alignment horizontal="center" vertical="top"/>
    </xf>
    <xf numFmtId="0" fontId="21" fillId="4" borderId="3" xfId="2" applyFont="1" applyFill="1" applyBorder="1" applyAlignment="1">
      <alignment horizontal="left" vertical="top"/>
    </xf>
    <xf numFmtId="169" fontId="21" fillId="4" borderId="3" xfId="3" applyNumberFormat="1" applyFont="1" applyFill="1" applyBorder="1" applyAlignment="1">
      <alignment horizontal="center" vertical="top"/>
    </xf>
    <xf numFmtId="43" fontId="21" fillId="4" borderId="3" xfId="2" applyNumberFormat="1" applyFont="1" applyFill="1" applyBorder="1" applyAlignment="1">
      <alignment horizontal="left" vertical="top"/>
    </xf>
    <xf numFmtId="43" fontId="21" fillId="4" borderId="3" xfId="3" applyNumberFormat="1" applyFont="1" applyFill="1" applyBorder="1" applyAlignment="1">
      <alignment vertical="top"/>
    </xf>
    <xf numFmtId="169" fontId="21" fillId="0" borderId="3" xfId="3" applyNumberFormat="1" applyFont="1" applyFill="1" applyBorder="1" applyAlignment="1">
      <alignment horizontal="center" vertical="top"/>
    </xf>
    <xf numFmtId="0" fontId="21" fillId="0" borderId="6" xfId="2" applyFont="1" applyFill="1" applyBorder="1" applyAlignment="1">
      <alignment horizontal="center" vertical="top"/>
    </xf>
    <xf numFmtId="0" fontId="21" fillId="0" borderId="6" xfId="2" applyFont="1" applyFill="1" applyBorder="1" applyAlignment="1">
      <alignment horizontal="left" vertical="top"/>
    </xf>
    <xf numFmtId="43" fontId="21" fillId="5" borderId="3" xfId="3" applyNumberFormat="1" applyFont="1" applyFill="1" applyBorder="1" applyAlignment="1">
      <alignment horizontal="center" vertical="top"/>
    </xf>
    <xf numFmtId="0" fontId="21" fillId="0" borderId="12" xfId="2" applyFont="1" applyFill="1" applyBorder="1" applyAlignment="1">
      <alignment horizontal="center" vertical="top"/>
    </xf>
    <xf numFmtId="0" fontId="21" fillId="0" borderId="12" xfId="2" applyFont="1" applyFill="1" applyBorder="1" applyAlignment="1">
      <alignment horizontal="left" vertical="top"/>
    </xf>
    <xf numFmtId="0" fontId="21" fillId="3" borderId="2" xfId="2" applyFont="1" applyFill="1" applyBorder="1" applyAlignment="1">
      <alignment horizontal="center" vertical="top"/>
    </xf>
    <xf numFmtId="43" fontId="20" fillId="3" borderId="2" xfId="4" applyFont="1" applyFill="1" applyBorder="1" applyAlignment="1">
      <alignment horizontal="center" vertical="top"/>
    </xf>
    <xf numFmtId="169" fontId="21" fillId="3" borderId="3" xfId="3" applyNumberFormat="1" applyFont="1" applyFill="1" applyBorder="1" applyAlignment="1">
      <alignment horizontal="center" vertical="top"/>
    </xf>
    <xf numFmtId="43" fontId="21" fillId="3" borderId="3" xfId="2" applyNumberFormat="1" applyFont="1" applyFill="1" applyBorder="1" applyAlignment="1">
      <alignment horizontal="left" vertical="top"/>
    </xf>
    <xf numFmtId="43" fontId="21" fillId="3" borderId="3" xfId="3" applyNumberFormat="1" applyFont="1" applyFill="1" applyBorder="1" applyAlignment="1">
      <alignment vertical="top"/>
    </xf>
    <xf numFmtId="0" fontId="21" fillId="4" borderId="6" xfId="2" applyFont="1" applyFill="1" applyBorder="1" applyAlignment="1">
      <alignment horizontal="center" vertical="top"/>
    </xf>
    <xf numFmtId="0" fontId="21" fillId="4" borderId="6" xfId="2" applyFont="1" applyFill="1" applyBorder="1" applyAlignment="1">
      <alignment horizontal="left" vertical="top"/>
    </xf>
    <xf numFmtId="0" fontId="21" fillId="4" borderId="12" xfId="2" applyFont="1" applyFill="1" applyBorder="1" applyAlignment="1">
      <alignment horizontal="center" vertical="top"/>
    </xf>
    <xf numFmtId="0" fontId="21" fillId="4" borderId="12" xfId="2" applyFont="1" applyFill="1" applyBorder="1" applyAlignment="1">
      <alignment horizontal="left" vertical="top"/>
    </xf>
    <xf numFmtId="0" fontId="21" fillId="5" borderId="3" xfId="2" applyFont="1" applyFill="1" applyBorder="1" applyAlignment="1">
      <alignment horizontal="center" vertical="top"/>
    </xf>
    <xf numFmtId="169" fontId="21" fillId="5" borderId="3" xfId="3" applyNumberFormat="1" applyFont="1" applyFill="1" applyBorder="1" applyAlignment="1">
      <alignment horizontal="center" vertical="top"/>
    </xf>
    <xf numFmtId="43" fontId="21" fillId="5" borderId="3" xfId="2" applyNumberFormat="1" applyFont="1" applyFill="1" applyBorder="1" applyAlignment="1">
      <alignment horizontal="left" vertical="top"/>
    </xf>
    <xf numFmtId="43" fontId="20" fillId="6" borderId="3" xfId="3" applyNumberFormat="1" applyFont="1" applyFill="1" applyBorder="1" applyAlignment="1">
      <alignment horizontal="center" vertical="top"/>
    </xf>
    <xf numFmtId="43" fontId="20" fillId="6" borderId="3" xfId="3" applyFont="1" applyFill="1" applyBorder="1" applyAlignment="1">
      <alignment horizontal="center" vertical="top"/>
    </xf>
    <xf numFmtId="43" fontId="21" fillId="5" borderId="3" xfId="3" applyFont="1" applyFill="1" applyBorder="1" applyAlignment="1">
      <alignment horizontal="center" vertical="top"/>
    </xf>
    <xf numFmtId="169" fontId="21" fillId="0" borderId="3" xfId="3" applyNumberFormat="1" applyFont="1" applyFill="1" applyBorder="1" applyAlignment="1"/>
    <xf numFmtId="0" fontId="21" fillId="0" borderId="10" xfId="2" applyFont="1" applyFill="1" applyBorder="1" applyAlignment="1">
      <alignment horizontal="center" vertical="top"/>
    </xf>
    <xf numFmtId="0" fontId="21" fillId="0" borderId="10" xfId="2" applyFont="1" applyFill="1" applyBorder="1" applyAlignment="1">
      <alignment horizontal="left" vertical="top"/>
    </xf>
    <xf numFmtId="0" fontId="21" fillId="3" borderId="0" xfId="2" applyFont="1" applyFill="1" applyBorder="1" applyAlignment="1">
      <alignment vertical="top"/>
    </xf>
    <xf numFmtId="0" fontId="21" fillId="0" borderId="13" xfId="2" applyFont="1" applyFill="1" applyBorder="1" applyAlignment="1">
      <alignment horizontal="left" vertical="top"/>
    </xf>
    <xf numFmtId="0" fontId="21" fillId="0" borderId="2" xfId="2" applyFont="1" applyFill="1" applyBorder="1" applyAlignment="1">
      <alignment horizontal="center" vertical="top"/>
    </xf>
    <xf numFmtId="43" fontId="20" fillId="3" borderId="3" xfId="3" applyFont="1" applyFill="1" applyBorder="1" applyAlignment="1">
      <alignment vertical="top"/>
    </xf>
    <xf numFmtId="43" fontId="21" fillId="3" borderId="3" xfId="3" applyNumberFormat="1" applyFont="1" applyFill="1" applyBorder="1" applyAlignment="1">
      <alignment horizontal="center" vertical="top"/>
    </xf>
    <xf numFmtId="43" fontId="21" fillId="3" borderId="3" xfId="3" applyFont="1" applyFill="1" applyBorder="1" applyAlignment="1">
      <alignment horizontal="center" vertical="top"/>
    </xf>
    <xf numFmtId="43" fontId="21" fillId="0" borderId="6" xfId="3" applyNumberFormat="1" applyFont="1" applyFill="1" applyBorder="1" applyAlignment="1">
      <alignment horizontal="center" vertical="top"/>
    </xf>
    <xf numFmtId="43" fontId="21" fillId="0" borderId="6" xfId="3" applyFont="1" applyFill="1" applyBorder="1" applyAlignment="1">
      <alignment horizontal="center" vertical="top"/>
    </xf>
    <xf numFmtId="43" fontId="20" fillId="0" borderId="6" xfId="3" applyNumberFormat="1" applyFont="1" applyFill="1" applyBorder="1" applyAlignment="1">
      <alignment horizontal="center" vertical="top"/>
    </xf>
    <xf numFmtId="169" fontId="21" fillId="0" borderId="6" xfId="3" applyNumberFormat="1" applyFont="1" applyFill="1" applyBorder="1" applyAlignment="1">
      <alignment horizontal="center" vertical="top"/>
    </xf>
    <xf numFmtId="43" fontId="21" fillId="0" borderId="6" xfId="2" applyNumberFormat="1" applyFont="1" applyFill="1" applyBorder="1" applyAlignment="1">
      <alignment horizontal="left" vertical="top"/>
    </xf>
    <xf numFmtId="43" fontId="21" fillId="0" borderId="6" xfId="3" applyNumberFormat="1" applyFont="1" applyFill="1" applyBorder="1" applyAlignment="1">
      <alignment vertical="top"/>
    </xf>
    <xf numFmtId="0" fontId="21" fillId="0" borderId="3" xfId="2" applyFont="1" applyFill="1" applyBorder="1" applyAlignment="1">
      <alignment vertical="top"/>
    </xf>
    <xf numFmtId="0" fontId="21" fillId="0" borderId="14" xfId="2" applyFont="1" applyFill="1" applyBorder="1" applyAlignment="1">
      <alignment horizontal="center" vertical="top"/>
    </xf>
    <xf numFmtId="43" fontId="21" fillId="0" borderId="12" xfId="3" applyNumberFormat="1" applyFont="1" applyFill="1" applyBorder="1" applyAlignment="1">
      <alignment horizontal="center" vertical="top"/>
    </xf>
    <xf numFmtId="43" fontId="21" fillId="0" borderId="12" xfId="3" applyFont="1" applyFill="1" applyBorder="1" applyAlignment="1">
      <alignment horizontal="center" vertical="top"/>
    </xf>
    <xf numFmtId="43" fontId="20" fillId="0" borderId="12" xfId="3" applyNumberFormat="1" applyFont="1" applyFill="1" applyBorder="1" applyAlignment="1">
      <alignment horizontal="center" vertical="top"/>
    </xf>
    <xf numFmtId="169" fontId="21" fillId="0" borderId="12" xfId="3" applyNumberFormat="1" applyFont="1" applyFill="1" applyBorder="1" applyAlignment="1">
      <alignment horizontal="center" vertical="top"/>
    </xf>
    <xf numFmtId="43" fontId="21" fillId="0" borderId="12" xfId="2" applyNumberFormat="1" applyFont="1" applyFill="1" applyBorder="1" applyAlignment="1">
      <alignment horizontal="left" vertical="top"/>
    </xf>
    <xf numFmtId="43" fontId="21" fillId="0" borderId="12" xfId="3" applyNumberFormat="1" applyFont="1" applyFill="1" applyBorder="1" applyAlignment="1">
      <alignment vertical="top"/>
    </xf>
    <xf numFmtId="0" fontId="21" fillId="3" borderId="6" xfId="2" applyFont="1" applyFill="1" applyBorder="1" applyAlignment="1">
      <alignment horizontal="center" vertical="top"/>
    </xf>
    <xf numFmtId="0" fontId="21" fillId="0" borderId="11" xfId="2" applyFont="1" applyFill="1" applyBorder="1" applyAlignment="1">
      <alignment horizontal="center" vertical="top"/>
    </xf>
    <xf numFmtId="0" fontId="21" fillId="0" borderId="2" xfId="2" applyFont="1" applyFill="1" applyBorder="1" applyAlignment="1">
      <alignment horizontal="left" vertical="top"/>
    </xf>
    <xf numFmtId="0" fontId="21" fillId="0" borderId="15" xfId="2" applyFont="1" applyFill="1" applyBorder="1" applyAlignment="1">
      <alignment horizontal="center" vertical="top"/>
    </xf>
    <xf numFmtId="0" fontId="21" fillId="0" borderId="16" xfId="2" applyFont="1" applyFill="1" applyBorder="1" applyAlignment="1">
      <alignment horizontal="left" vertical="top"/>
    </xf>
    <xf numFmtId="0" fontId="21" fillId="0" borderId="13" xfId="2" applyFont="1" applyFill="1" applyBorder="1" applyAlignment="1">
      <alignment horizontal="center" vertical="top"/>
    </xf>
    <xf numFmtId="0" fontId="21" fillId="3" borderId="12" xfId="2" applyFont="1" applyFill="1" applyBorder="1" applyAlignment="1">
      <alignment horizontal="center" vertical="top"/>
    </xf>
    <xf numFmtId="0" fontId="21" fillId="0" borderId="3" xfId="2" applyFont="1" applyFill="1" applyBorder="1" applyAlignment="1">
      <alignment horizontal="left" vertical="top" wrapText="1"/>
    </xf>
    <xf numFmtId="0" fontId="21" fillId="0" borderId="3" xfId="2" applyFont="1" applyFill="1" applyBorder="1" applyAlignment="1">
      <alignment horizontal="center" vertical="top" wrapText="1"/>
    </xf>
    <xf numFmtId="0" fontId="21" fillId="0" borderId="14" xfId="2" applyFont="1" applyFill="1" applyBorder="1" applyAlignment="1">
      <alignment horizontal="left" vertical="top" wrapText="1"/>
    </xf>
    <xf numFmtId="0" fontId="21" fillId="0" borderId="14" xfId="2" applyFont="1" applyFill="1" applyBorder="1" applyAlignment="1">
      <alignment horizontal="center" vertical="top" wrapText="1"/>
    </xf>
    <xf numFmtId="43" fontId="21" fillId="5" borderId="12" xfId="3" applyNumberFormat="1" applyFont="1" applyFill="1" applyBorder="1" applyAlignment="1">
      <alignment horizontal="center" vertical="top"/>
    </xf>
    <xf numFmtId="43" fontId="21" fillId="5" borderId="12" xfId="3" applyFont="1" applyFill="1" applyBorder="1" applyAlignment="1">
      <alignment horizontal="center" vertical="top"/>
    </xf>
    <xf numFmtId="0" fontId="21" fillId="0" borderId="2" xfId="2" applyFont="1" applyFill="1" applyBorder="1" applyAlignment="1">
      <alignment horizontal="left" vertical="top" wrapText="1"/>
    </xf>
    <xf numFmtId="0" fontId="21" fillId="0" borderId="2" xfId="2" applyFont="1" applyFill="1" applyBorder="1" applyAlignment="1">
      <alignment horizontal="center" vertical="top" wrapText="1"/>
    </xf>
    <xf numFmtId="0" fontId="21" fillId="0" borderId="9" xfId="2" applyFont="1" applyFill="1" applyBorder="1" applyAlignment="1">
      <alignment horizontal="left" vertical="top"/>
    </xf>
    <xf numFmtId="0" fontId="25" fillId="0" borderId="14" xfId="56" applyFill="1" applyBorder="1" applyAlignment="1">
      <alignment horizontal="left" vertical="top"/>
    </xf>
    <xf numFmtId="0" fontId="21" fillId="0" borderId="9" xfId="2" applyFont="1" applyFill="1" applyBorder="1" applyAlignment="1">
      <alignment horizontal="center" vertical="top"/>
    </xf>
    <xf numFmtId="164" fontId="20" fillId="0" borderId="3" xfId="3" applyNumberFormat="1" applyFont="1" applyFill="1" applyBorder="1" applyAlignment="1">
      <alignment horizontal="center" vertical="top"/>
    </xf>
    <xf numFmtId="0" fontId="21" fillId="3" borderId="9" xfId="2" applyFont="1" applyFill="1" applyBorder="1" applyAlignment="1">
      <alignment horizontal="center" vertical="top"/>
    </xf>
    <xf numFmtId="43" fontId="21" fillId="6" borderId="3" xfId="3" applyNumberFormat="1" applyFont="1" applyFill="1" applyBorder="1" applyAlignment="1">
      <alignment horizontal="center" vertical="top"/>
    </xf>
    <xf numFmtId="43" fontId="21" fillId="6" borderId="3" xfId="3" applyFont="1" applyFill="1" applyBorder="1" applyAlignment="1">
      <alignment horizontal="center" vertical="top"/>
    </xf>
    <xf numFmtId="43" fontId="21" fillId="0" borderId="2" xfId="2" applyNumberFormat="1" applyFont="1" applyFill="1" applyBorder="1" applyAlignment="1">
      <alignment horizontal="left" vertical="top"/>
    </xf>
    <xf numFmtId="43" fontId="21" fillId="0" borderId="2" xfId="2" applyNumberFormat="1" applyFont="1" applyFill="1" applyBorder="1" applyAlignment="1">
      <alignment vertical="top"/>
    </xf>
    <xf numFmtId="0" fontId="20" fillId="3" borderId="3" xfId="2" applyFont="1" applyFill="1" applyBorder="1" applyAlignment="1">
      <alignment horizontal="center" vertical="center"/>
    </xf>
    <xf numFmtId="43" fontId="20" fillId="3" borderId="3" xfId="12" applyNumberFormat="1" applyFont="1" applyFill="1" applyBorder="1" applyAlignment="1">
      <alignment horizontal="left" vertical="top"/>
    </xf>
    <xf numFmtId="43" fontId="20" fillId="3" borderId="3" xfId="12" applyFont="1" applyFill="1" applyBorder="1" applyAlignment="1">
      <alignment horizontal="left" vertical="top"/>
    </xf>
    <xf numFmtId="0" fontId="20" fillId="0" borderId="0" xfId="2" applyFont="1" applyFill="1" applyBorder="1" applyAlignment="1">
      <alignment vertical="top"/>
    </xf>
    <xf numFmtId="0" fontId="20" fillId="0" borderId="3" xfId="2" applyFont="1" applyFill="1" applyBorder="1" applyAlignment="1">
      <alignment horizontal="left" vertical="top"/>
    </xf>
    <xf numFmtId="43" fontId="20" fillId="0" borderId="3" xfId="2" applyNumberFormat="1" applyFont="1" applyFill="1" applyBorder="1" applyAlignment="1">
      <alignment horizontal="left" vertical="top"/>
    </xf>
    <xf numFmtId="43" fontId="20" fillId="0" borderId="3" xfId="2" applyNumberFormat="1" applyFont="1" applyFill="1" applyBorder="1" applyAlignment="1">
      <alignment horizontal="center" vertical="top"/>
    </xf>
    <xf numFmtId="166" fontId="20" fillId="0" borderId="3" xfId="2" applyNumberFormat="1" applyFont="1" applyFill="1" applyBorder="1" applyAlignment="1">
      <alignment vertical="top"/>
    </xf>
    <xf numFmtId="43" fontId="21" fillId="0" borderId="0" xfId="12" applyFont="1" applyBorder="1" applyAlignment="1">
      <alignment vertical="top"/>
    </xf>
    <xf numFmtId="0" fontId="21" fillId="0" borderId="0" xfId="2" applyFont="1" applyAlignment="1">
      <alignment horizontal="center" vertical="top"/>
    </xf>
    <xf numFmtId="0" fontId="21" fillId="0" borderId="0" xfId="2" applyFont="1" applyAlignment="1">
      <alignment vertical="top"/>
    </xf>
    <xf numFmtId="164" fontId="21" fillId="0" borderId="0" xfId="3" applyNumberFormat="1" applyFont="1" applyAlignment="1">
      <alignment horizontal="center" vertical="top"/>
    </xf>
    <xf numFmtId="43" fontId="21" fillId="0" borderId="0" xfId="3" applyFont="1" applyAlignment="1">
      <alignment horizontal="center" vertical="top"/>
    </xf>
    <xf numFmtId="43" fontId="21" fillId="0" borderId="0" xfId="3" applyFont="1" applyFill="1" applyAlignment="1">
      <alignment horizontal="center" vertical="top"/>
    </xf>
    <xf numFmtId="0" fontId="21" fillId="0" borderId="0" xfId="2" applyFont="1" applyAlignment="1">
      <alignment horizontal="left" vertical="top"/>
    </xf>
    <xf numFmtId="166" fontId="21" fillId="0" borderId="0" xfId="2" applyNumberFormat="1" applyFont="1" applyAlignment="1">
      <alignment vertical="top"/>
    </xf>
    <xf numFmtId="0" fontId="27" fillId="0" borderId="0" xfId="21" applyFont="1"/>
    <xf numFmtId="0" fontId="27" fillId="0" borderId="0" xfId="21" applyFont="1" applyAlignment="1">
      <alignment horizontal="center"/>
    </xf>
    <xf numFmtId="0" fontId="27" fillId="0" borderId="0" xfId="21" applyFont="1" applyFill="1"/>
    <xf numFmtId="0" fontId="27" fillId="0" borderId="0" xfId="21" applyFont="1" applyAlignment="1">
      <alignment horizontal="left"/>
    </xf>
    <xf numFmtId="0" fontId="22" fillId="0" borderId="3" xfId="21" applyFont="1" applyBorder="1" applyAlignment="1">
      <alignment horizontal="center"/>
    </xf>
    <xf numFmtId="0" fontId="22" fillId="0" borderId="3" xfId="21" applyFont="1" applyFill="1" applyBorder="1" applyAlignment="1">
      <alignment horizontal="center"/>
    </xf>
    <xf numFmtId="0" fontId="22" fillId="0" borderId="3" xfId="21" applyFont="1" applyBorder="1" applyAlignment="1">
      <alignment horizontal="left"/>
    </xf>
    <xf numFmtId="0" fontId="27" fillId="0" borderId="3" xfId="21" applyFont="1" applyBorder="1" applyAlignment="1">
      <alignment horizontal="center"/>
    </xf>
    <xf numFmtId="0" fontId="27" fillId="0" borderId="3" xfId="21" applyFont="1" applyFill="1" applyBorder="1"/>
    <xf numFmtId="0" fontId="27" fillId="0" borderId="3" xfId="21" applyFont="1" applyBorder="1"/>
    <xf numFmtId="43" fontId="27" fillId="0" borderId="3" xfId="27" applyNumberFormat="1" applyFont="1" applyBorder="1"/>
    <xf numFmtId="43" fontId="27" fillId="0" borderId="3" xfId="27" applyNumberFormat="1" applyFont="1" applyFill="1" applyBorder="1" applyAlignment="1">
      <alignment horizontal="right"/>
    </xf>
    <xf numFmtId="43" fontId="27" fillId="0" borderId="3" xfId="21" applyNumberFormat="1" applyFont="1" applyBorder="1" applyAlignment="1">
      <alignment horizontal="center"/>
    </xf>
    <xf numFmtId="43" fontId="27" fillId="0" borderId="3" xfId="27" applyNumberFormat="1" applyFont="1" applyFill="1" applyBorder="1" applyAlignment="1"/>
    <xf numFmtId="43" fontId="27" fillId="0" borderId="3" xfId="27" applyNumberFormat="1" applyFont="1" applyBorder="1" applyAlignment="1">
      <alignment horizontal="left"/>
    </xf>
    <xf numFmtId="167" fontId="27" fillId="0" borderId="3" xfId="12" applyNumberFormat="1" applyFont="1" applyBorder="1" applyAlignment="1"/>
    <xf numFmtId="43" fontId="27" fillId="0" borderId="3" xfId="27" applyNumberFormat="1" applyFont="1" applyFill="1" applyBorder="1" applyAlignment="1">
      <alignment horizontal="left"/>
    </xf>
    <xf numFmtId="43" fontId="27" fillId="0" borderId="3" xfId="27" applyNumberFormat="1" applyFont="1" applyFill="1" applyBorder="1" applyAlignment="1">
      <alignment horizontal="center"/>
    </xf>
    <xf numFmtId="170" fontId="27" fillId="0" borderId="3" xfId="12" applyNumberFormat="1" applyFont="1" applyBorder="1" applyAlignment="1"/>
    <xf numFmtId="43" fontId="22" fillId="0" borderId="3" xfId="21" applyNumberFormat="1" applyFont="1" applyBorder="1" applyAlignment="1">
      <alignment horizontal="right" wrapText="1"/>
    </xf>
    <xf numFmtId="43" fontId="22" fillId="0" borderId="3" xfId="27" applyNumberFormat="1" applyFont="1" applyBorder="1" applyAlignment="1">
      <alignment horizontal="center"/>
    </xf>
    <xf numFmtId="43" fontId="22" fillId="0" borderId="3" xfId="21" applyNumberFormat="1" applyFont="1" applyBorder="1" applyAlignment="1">
      <alignment horizontal="center"/>
    </xf>
    <xf numFmtId="43" fontId="22" fillId="0" borderId="3" xfId="27" applyNumberFormat="1" applyFont="1" applyFill="1" applyBorder="1" applyAlignment="1">
      <alignment horizontal="center"/>
    </xf>
    <xf numFmtId="43" fontId="27" fillId="0" borderId="3" xfId="12" applyNumberFormat="1" applyFont="1" applyBorder="1"/>
    <xf numFmtId="43" fontId="27" fillId="0" borderId="0" xfId="12" applyFont="1"/>
    <xf numFmtId="165" fontId="27" fillId="0" borderId="0" xfId="21" applyNumberFormat="1" applyFont="1"/>
    <xf numFmtId="43" fontId="22" fillId="0" borderId="0" xfId="12" applyFont="1"/>
    <xf numFmtId="165" fontId="22" fillId="0" borderId="0" xfId="21" applyNumberFormat="1" applyFont="1"/>
    <xf numFmtId="0" fontId="22" fillId="0" borderId="0" xfId="21" applyFont="1" applyFill="1"/>
    <xf numFmtId="0" fontId="22" fillId="0" borderId="0" xfId="21" applyFont="1"/>
    <xf numFmtId="0" fontId="27" fillId="0" borderId="0" xfId="21" applyFont="1" applyFill="1" applyAlignment="1">
      <alignment horizontal="center"/>
    </xf>
    <xf numFmtId="0" fontId="22" fillId="0" borderId="0" xfId="21" applyFont="1" applyAlignment="1">
      <alignment horizontal="center"/>
    </xf>
    <xf numFmtId="0" fontId="27" fillId="0" borderId="3" xfId="21" applyFont="1" applyBorder="1" applyAlignment="1">
      <alignment horizontal="left"/>
    </xf>
    <xf numFmtId="43" fontId="27" fillId="0" borderId="3" xfId="12" applyFont="1" applyBorder="1"/>
    <xf numFmtId="43" fontId="27" fillId="0" borderId="0" xfId="12" applyNumberFormat="1" applyFont="1" applyFill="1"/>
    <xf numFmtId="43" fontId="27" fillId="0" borderId="3" xfId="12" applyFont="1" applyFill="1" applyBorder="1"/>
    <xf numFmtId="171" fontId="27" fillId="0" borderId="3" xfId="12" applyNumberFormat="1" applyFont="1" applyFill="1" applyBorder="1"/>
    <xf numFmtId="0" fontId="27" fillId="0" borderId="3" xfId="21" applyFont="1" applyFill="1" applyBorder="1" applyAlignment="1">
      <alignment horizontal="left" wrapText="1"/>
    </xf>
    <xf numFmtId="169" fontId="27" fillId="0" borderId="3" xfId="12" applyNumberFormat="1" applyFont="1" applyFill="1" applyBorder="1"/>
    <xf numFmtId="172" fontId="27" fillId="0" borderId="3" xfId="12" applyNumberFormat="1" applyFont="1" applyFill="1" applyBorder="1"/>
    <xf numFmtId="169" fontId="27" fillId="0" borderId="3" xfId="12" applyNumberFormat="1" applyFont="1" applyFill="1" applyBorder="1" applyAlignment="1">
      <alignment horizontal="left" wrapText="1"/>
    </xf>
    <xf numFmtId="0" fontId="22" fillId="0" borderId="3" xfId="21" applyFont="1" applyBorder="1" applyAlignment="1">
      <alignment horizontal="right"/>
    </xf>
    <xf numFmtId="43" fontId="22" fillId="0" borderId="3" xfId="12" applyFont="1" applyBorder="1"/>
    <xf numFmtId="43" fontId="22" fillId="0" borderId="3" xfId="12" applyFont="1" applyFill="1" applyBorder="1"/>
    <xf numFmtId="43" fontId="22" fillId="0" borderId="0" xfId="21" applyNumberFormat="1" applyFont="1"/>
    <xf numFmtId="43" fontId="27" fillId="0" borderId="0" xfId="21" applyNumberFormat="1" applyFont="1"/>
    <xf numFmtId="0" fontId="22" fillId="0" borderId="0" xfId="2" applyFont="1"/>
    <xf numFmtId="0" fontId="27" fillId="0" borderId="0" xfId="2" applyFont="1"/>
    <xf numFmtId="164" fontId="27" fillId="0" borderId="0" xfId="3" applyNumberFormat="1" applyFont="1"/>
    <xf numFmtId="0" fontId="27" fillId="0" borderId="0" xfId="2" applyFont="1" applyFill="1"/>
    <xf numFmtId="0" fontId="27" fillId="0" borderId="0" xfId="2" applyFont="1" applyFill="1" applyAlignment="1">
      <alignment horizontal="center"/>
    </xf>
    <xf numFmtId="0" fontId="22" fillId="0" borderId="3" xfId="2" applyFont="1" applyBorder="1" applyAlignment="1">
      <alignment horizontal="center"/>
    </xf>
    <xf numFmtId="164" fontId="22" fillId="0" borderId="3" xfId="3" applyNumberFormat="1" applyFont="1" applyBorder="1" applyAlignment="1">
      <alignment horizontal="center"/>
    </xf>
    <xf numFmtId="0" fontId="22" fillId="0" borderId="3" xfId="2" applyFont="1" applyFill="1" applyBorder="1" applyAlignment="1">
      <alignment horizontal="center"/>
    </xf>
    <xf numFmtId="0" fontId="22" fillId="0" borderId="0" xfId="2" applyFont="1" applyAlignment="1">
      <alignment horizontal="center"/>
    </xf>
    <xf numFmtId="0" fontId="27" fillId="0" borderId="3" xfId="2" applyFont="1" applyBorder="1" applyAlignment="1">
      <alignment horizontal="left" wrapText="1"/>
    </xf>
    <xf numFmtId="43" fontId="27" fillId="0" borderId="3" xfId="3" applyNumberFormat="1" applyFont="1" applyBorder="1"/>
    <xf numFmtId="43" fontId="27" fillId="0" borderId="3" xfId="2" applyNumberFormat="1" applyFont="1" applyBorder="1"/>
    <xf numFmtId="43" fontId="27" fillId="0" borderId="3" xfId="3" applyFont="1" applyFill="1" applyBorder="1"/>
    <xf numFmtId="173" fontId="27" fillId="0" borderId="3" xfId="2" applyNumberFormat="1" applyFont="1" applyFill="1" applyBorder="1" applyAlignment="1">
      <alignment horizontal="center"/>
    </xf>
    <xf numFmtId="0" fontId="22" fillId="0" borderId="3" xfId="2" applyFont="1" applyBorder="1" applyAlignment="1">
      <alignment horizontal="right"/>
    </xf>
    <xf numFmtId="43" fontId="22" fillId="0" borderId="3" xfId="3" applyNumberFormat="1" applyFont="1" applyBorder="1"/>
    <xf numFmtId="43" fontId="22" fillId="0" borderId="3" xfId="3" applyNumberFormat="1" applyFont="1" applyFill="1" applyBorder="1"/>
    <xf numFmtId="43" fontId="22" fillId="0" borderId="3" xfId="2" applyNumberFormat="1" applyFont="1" applyFill="1" applyBorder="1"/>
    <xf numFmtId="173" fontId="22" fillId="0" borderId="3" xfId="2" applyNumberFormat="1" applyFont="1" applyFill="1" applyBorder="1" applyAlignment="1">
      <alignment horizontal="center"/>
    </xf>
    <xf numFmtId="173" fontId="27" fillId="0" borderId="0" xfId="2" applyNumberFormat="1" applyFont="1" applyFill="1"/>
    <xf numFmtId="164" fontId="27" fillId="0" borderId="0" xfId="2" applyNumberFormat="1" applyFont="1" applyFill="1"/>
    <xf numFmtId="0" fontId="28" fillId="0" borderId="0" xfId="2" applyFont="1" applyAlignment="1">
      <alignment horizontal="center"/>
    </xf>
    <xf numFmtId="43" fontId="27" fillId="0" borderId="4" xfId="3" applyNumberFormat="1" applyFont="1" applyFill="1" applyBorder="1" applyAlignment="1">
      <alignment vertical="top"/>
    </xf>
    <xf numFmtId="43" fontId="28" fillId="0" borderId="4" xfId="2" applyNumberFormat="1" applyFont="1" applyFill="1" applyBorder="1" applyAlignment="1"/>
    <xf numFmtId="0" fontId="28" fillId="0" borderId="4" xfId="2" applyFont="1" applyFill="1" applyBorder="1" applyAlignment="1"/>
    <xf numFmtId="0" fontId="28" fillId="0" borderId="4" xfId="2" applyFont="1" applyBorder="1" applyAlignment="1"/>
    <xf numFmtId="43" fontId="29" fillId="0" borderId="4" xfId="3" applyFont="1" applyBorder="1" applyAlignment="1"/>
    <xf numFmtId="43" fontId="29" fillId="0" borderId="4" xfId="3" applyNumberFormat="1" applyFont="1" applyBorder="1" applyAlignment="1"/>
    <xf numFmtId="43" fontId="30" fillId="0" borderId="4" xfId="3" applyNumberFormat="1" applyFont="1" applyBorder="1" applyAlignment="1"/>
    <xf numFmtId="165" fontId="28" fillId="0" borderId="4" xfId="2" applyNumberFormat="1" applyFont="1" applyBorder="1" applyAlignment="1"/>
    <xf numFmtId="0" fontId="28" fillId="0" borderId="0" xfId="2" applyFont="1" applyFill="1" applyBorder="1" applyAlignment="1"/>
    <xf numFmtId="0" fontId="20" fillId="0" borderId="0" xfId="2" applyFont="1" applyBorder="1" applyAlignment="1">
      <alignment horizontal="center"/>
    </xf>
    <xf numFmtId="0" fontId="21" fillId="0" borderId="0" xfId="2" applyFont="1"/>
    <xf numFmtId="0" fontId="20" fillId="0" borderId="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/>
    </xf>
    <xf numFmtId="164" fontId="20" fillId="0" borderId="3" xfId="3" applyNumberFormat="1" applyFont="1" applyBorder="1" applyAlignment="1">
      <alignment horizontal="center" vertical="center" wrapText="1"/>
    </xf>
    <xf numFmtId="43" fontId="20" fillId="0" borderId="3" xfId="3" applyNumberFormat="1" applyFont="1" applyBorder="1" applyAlignment="1">
      <alignment horizontal="center" vertical="center"/>
    </xf>
    <xf numFmtId="43" fontId="20" fillId="0" borderId="3" xfId="3" applyNumberFormat="1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wrapText="1"/>
    </xf>
    <xf numFmtId="0" fontId="20" fillId="0" borderId="0" xfId="2" applyFont="1" applyFill="1" applyBorder="1" applyAlignment="1">
      <alignment horizontal="center" vertical="center" wrapText="1"/>
    </xf>
    <xf numFmtId="0" fontId="20" fillId="0" borderId="0" xfId="2" applyFont="1"/>
    <xf numFmtId="0" fontId="20" fillId="3" borderId="3" xfId="2" applyFont="1" applyFill="1" applyBorder="1" applyAlignment="1">
      <alignment vertical="top"/>
    </xf>
    <xf numFmtId="43" fontId="20" fillId="3" borderId="3" xfId="2" applyNumberFormat="1" applyFont="1" applyFill="1" applyBorder="1" applyAlignment="1">
      <alignment vertical="top"/>
    </xf>
    <xf numFmtId="43" fontId="20" fillId="0" borderId="0" xfId="2" applyNumberFormat="1" applyFont="1" applyFill="1" applyBorder="1" applyAlignment="1">
      <alignment vertical="top"/>
    </xf>
    <xf numFmtId="0" fontId="20" fillId="0" borderId="0" xfId="2" applyFont="1" applyAlignment="1">
      <alignment vertical="top"/>
    </xf>
    <xf numFmtId="43" fontId="21" fillId="0" borderId="3" xfId="2" applyNumberFormat="1" applyFont="1" applyBorder="1" applyAlignment="1">
      <alignment horizontal="left" vertical="top"/>
    </xf>
    <xf numFmtId="43" fontId="21" fillId="0" borderId="3" xfId="3" applyNumberFormat="1" applyFont="1" applyBorder="1" applyAlignment="1">
      <alignment vertical="top"/>
    </xf>
    <xf numFmtId="167" fontId="21" fillId="0" borderId="3" xfId="2" applyNumberFormat="1" applyFont="1" applyBorder="1" applyAlignment="1">
      <alignment vertical="top"/>
    </xf>
    <xf numFmtId="167" fontId="21" fillId="0" borderId="3" xfId="3" applyNumberFormat="1" applyFont="1" applyBorder="1" applyAlignment="1">
      <alignment horizontal="center" vertical="top" wrapText="1"/>
    </xf>
    <xf numFmtId="43" fontId="21" fillId="0" borderId="3" xfId="3" applyNumberFormat="1" applyFont="1" applyBorder="1" applyAlignment="1">
      <alignment vertical="top" wrapText="1"/>
    </xf>
    <xf numFmtId="43" fontId="21" fillId="0" borderId="3" xfId="3" applyNumberFormat="1" applyFont="1" applyBorder="1" applyAlignment="1">
      <alignment horizontal="center" vertical="top" wrapText="1"/>
    </xf>
    <xf numFmtId="43" fontId="21" fillId="0" borderId="0" xfId="3" applyNumberFormat="1" applyFont="1" applyFill="1" applyBorder="1" applyAlignment="1">
      <alignment vertical="top"/>
    </xf>
    <xf numFmtId="0" fontId="21" fillId="0" borderId="0" xfId="2" applyFont="1" applyFill="1" applyAlignment="1">
      <alignment vertical="top"/>
    </xf>
    <xf numFmtId="0" fontId="21" fillId="0" borderId="3" xfId="2" applyFont="1" applyBorder="1" applyAlignment="1">
      <alignment vertical="top"/>
    </xf>
    <xf numFmtId="43" fontId="21" fillId="3" borderId="3" xfId="3" applyNumberFormat="1" applyFont="1" applyFill="1" applyBorder="1" applyAlignment="1">
      <alignment vertical="top" wrapText="1"/>
    </xf>
    <xf numFmtId="43" fontId="21" fillId="3" borderId="3" xfId="3" applyNumberFormat="1" applyFont="1" applyFill="1" applyBorder="1" applyAlignment="1">
      <alignment horizontal="center" vertical="top" wrapText="1"/>
    </xf>
    <xf numFmtId="43" fontId="21" fillId="0" borderId="0" xfId="3" applyNumberFormat="1" applyFont="1" applyFill="1" applyBorder="1" applyAlignment="1">
      <alignment horizontal="center" vertical="top" wrapText="1"/>
    </xf>
    <xf numFmtId="166" fontId="21" fillId="0" borderId="3" xfId="2" applyNumberFormat="1" applyFont="1" applyFill="1" applyBorder="1" applyAlignment="1">
      <alignment vertical="top"/>
    </xf>
    <xf numFmtId="166" fontId="21" fillId="0" borderId="3" xfId="3" applyNumberFormat="1" applyFont="1" applyFill="1" applyBorder="1" applyAlignment="1">
      <alignment horizontal="center" vertical="top" wrapText="1"/>
    </xf>
    <xf numFmtId="43" fontId="21" fillId="0" borderId="3" xfId="3" applyNumberFormat="1" applyFont="1" applyFill="1" applyBorder="1" applyAlignment="1">
      <alignment vertical="top" wrapText="1"/>
    </xf>
    <xf numFmtId="43" fontId="21" fillId="0" borderId="3" xfId="3" applyNumberFormat="1" applyFont="1" applyFill="1" applyBorder="1" applyAlignment="1">
      <alignment horizontal="center" vertical="top" wrapText="1"/>
    </xf>
    <xf numFmtId="169" fontId="21" fillId="0" borderId="3" xfId="1" applyNumberFormat="1" applyFont="1" applyFill="1" applyBorder="1" applyAlignment="1">
      <alignment horizontal="center" vertical="top"/>
    </xf>
    <xf numFmtId="43" fontId="21" fillId="0" borderId="3" xfId="2" applyNumberFormat="1" applyFont="1" applyFill="1" applyBorder="1" applyAlignment="1">
      <alignment vertical="top"/>
    </xf>
    <xf numFmtId="169" fontId="21" fillId="0" borderId="3" xfId="3" quotePrefix="1" applyNumberFormat="1" applyFont="1" applyFill="1" applyBorder="1" applyAlignment="1">
      <alignment horizontal="center" vertical="top"/>
    </xf>
    <xf numFmtId="49" fontId="21" fillId="0" borderId="3" xfId="3" applyNumberFormat="1" applyFont="1" applyFill="1" applyBorder="1" applyAlignment="1">
      <alignment horizontal="right" vertical="top"/>
    </xf>
    <xf numFmtId="0" fontId="21" fillId="0" borderId="12" xfId="2" applyFont="1" applyFill="1" applyBorder="1" applyAlignment="1">
      <alignment vertical="top"/>
    </xf>
    <xf numFmtId="169" fontId="21" fillId="0" borderId="3" xfId="1" quotePrefix="1" applyNumberFormat="1" applyFont="1" applyFill="1" applyBorder="1" applyAlignment="1">
      <alignment horizontal="center" vertical="top"/>
    </xf>
    <xf numFmtId="43" fontId="21" fillId="0" borderId="10" xfId="2" applyNumberFormat="1" applyFont="1" applyFill="1" applyBorder="1" applyAlignment="1">
      <alignment vertical="top"/>
    </xf>
    <xf numFmtId="43" fontId="21" fillId="0" borderId="12" xfId="2" applyNumberFormat="1" applyFont="1" applyFill="1" applyBorder="1" applyAlignment="1">
      <alignment vertical="top"/>
    </xf>
    <xf numFmtId="169" fontId="21" fillId="0" borderId="3" xfId="2" applyNumberFormat="1" applyFont="1" applyFill="1" applyBorder="1" applyAlignment="1">
      <alignment vertical="top"/>
    </xf>
    <xf numFmtId="0" fontId="21" fillId="0" borderId="10" xfId="2" applyFont="1" applyFill="1" applyBorder="1" applyAlignment="1">
      <alignment vertical="top"/>
    </xf>
    <xf numFmtId="43" fontId="21" fillId="0" borderId="3" xfId="2" applyNumberFormat="1" applyFont="1" applyFill="1" applyBorder="1" applyAlignment="1">
      <alignment horizontal="center" vertical="top"/>
    </xf>
    <xf numFmtId="43" fontId="21" fillId="0" borderId="3" xfId="2" applyNumberFormat="1" applyFont="1" applyFill="1" applyBorder="1" applyAlignment="1">
      <alignment vertical="top" wrapText="1"/>
    </xf>
    <xf numFmtId="0" fontId="21" fillId="0" borderId="3" xfId="3" applyNumberFormat="1" applyFont="1" applyFill="1" applyBorder="1" applyAlignment="1">
      <alignment horizontal="right" vertical="top"/>
    </xf>
    <xf numFmtId="43" fontId="21" fillId="0" borderId="3" xfId="3" applyNumberFormat="1" applyFont="1" applyFill="1" applyBorder="1"/>
    <xf numFmtId="49" fontId="21" fillId="0" borderId="12" xfId="3" applyNumberFormat="1" applyFont="1" applyFill="1" applyBorder="1" applyAlignment="1">
      <alignment horizontal="right" vertical="top"/>
    </xf>
    <xf numFmtId="43" fontId="21" fillId="0" borderId="10" xfId="3" applyNumberFormat="1" applyFont="1" applyFill="1" applyBorder="1" applyAlignment="1">
      <alignment horizontal="center" vertical="top"/>
    </xf>
    <xf numFmtId="164" fontId="21" fillId="0" borderId="10" xfId="3" applyNumberFormat="1" applyFont="1" applyFill="1" applyBorder="1"/>
    <xf numFmtId="43" fontId="21" fillId="0" borderId="10" xfId="3" applyNumberFormat="1" applyFont="1" applyFill="1" applyBorder="1" applyAlignment="1">
      <alignment vertical="top"/>
    </xf>
    <xf numFmtId="169" fontId="21" fillId="0" borderId="10" xfId="3" applyNumberFormat="1" applyFont="1" applyFill="1" applyBorder="1" applyAlignment="1">
      <alignment vertical="top"/>
    </xf>
    <xf numFmtId="43" fontId="21" fillId="0" borderId="10" xfId="2" applyNumberFormat="1" applyFont="1" applyFill="1" applyBorder="1" applyAlignment="1">
      <alignment horizontal="left" vertical="top"/>
    </xf>
    <xf numFmtId="43" fontId="21" fillId="0" borderId="12" xfId="3" applyNumberFormat="1" applyFont="1" applyFill="1" applyBorder="1" applyAlignment="1">
      <alignment horizontal="center" vertical="top" wrapText="1"/>
    </xf>
    <xf numFmtId="43" fontId="21" fillId="0" borderId="12" xfId="3" applyNumberFormat="1" applyFont="1" applyFill="1" applyBorder="1" applyAlignment="1">
      <alignment vertical="top" wrapText="1"/>
    </xf>
    <xf numFmtId="43" fontId="21" fillId="0" borderId="6" xfId="2" applyNumberFormat="1" applyFont="1" applyFill="1" applyBorder="1" applyAlignment="1">
      <alignment vertical="top"/>
    </xf>
    <xf numFmtId="43" fontId="21" fillId="0" borderId="9" xfId="2" applyNumberFormat="1" applyFont="1" applyFill="1" applyBorder="1" applyAlignment="1">
      <alignment horizontal="left" vertical="top"/>
    </xf>
    <xf numFmtId="43" fontId="21" fillId="0" borderId="3" xfId="3" applyFont="1" applyFill="1" applyBorder="1" applyAlignment="1">
      <alignment vertical="top"/>
    </xf>
    <xf numFmtId="169" fontId="21" fillId="0" borderId="3" xfId="1" quotePrefix="1" applyNumberFormat="1" applyFont="1" applyFill="1" applyBorder="1" applyAlignment="1">
      <alignment horizontal="right" vertical="top"/>
    </xf>
    <xf numFmtId="0" fontId="21" fillId="0" borderId="0" xfId="2" applyFont="1" applyFill="1"/>
    <xf numFmtId="0" fontId="21" fillId="0" borderId="0" xfId="2" applyFont="1" applyAlignment="1">
      <alignment horizontal="center"/>
    </xf>
    <xf numFmtId="164" fontId="21" fillId="0" borderId="0" xfId="3" applyNumberFormat="1" applyFont="1"/>
    <xf numFmtId="43" fontId="21" fillId="0" borderId="0" xfId="3" applyNumberFormat="1" applyFont="1"/>
    <xf numFmtId="43" fontId="21" fillId="0" borderId="0" xfId="2" applyNumberFormat="1" applyFont="1" applyFill="1" applyBorder="1" applyAlignment="1">
      <alignment horizontal="left" vertical="top"/>
    </xf>
    <xf numFmtId="0" fontId="27" fillId="0" borderId="0" xfId="2" applyFont="1" applyAlignment="1">
      <alignment horizontal="center"/>
    </xf>
    <xf numFmtId="43" fontId="27" fillId="0" borderId="0" xfId="3" applyNumberFormat="1" applyFont="1"/>
    <xf numFmtId="0" fontId="22" fillId="0" borderId="0" xfId="58" applyFont="1" applyFill="1" applyBorder="1" applyAlignment="1">
      <alignment vertical="center"/>
    </xf>
    <xf numFmtId="0" fontId="14" fillId="0" borderId="0" xfId="0" applyFont="1"/>
    <xf numFmtId="0" fontId="15" fillId="0" borderId="3" xfId="0" applyFont="1" applyBorder="1" applyAlignment="1">
      <alignment horizontal="center" vertical="top"/>
    </xf>
    <xf numFmtId="0" fontId="15" fillId="0" borderId="3" xfId="0" applyFont="1" applyBorder="1" applyAlignment="1">
      <alignment horizontal="center"/>
    </xf>
    <xf numFmtId="0" fontId="27" fillId="0" borderId="3" xfId="58" applyFont="1" applyBorder="1" applyAlignment="1">
      <alignment vertical="top"/>
    </xf>
    <xf numFmtId="2" fontId="31" fillId="0" borderId="3" xfId="57" applyNumberFormat="1" applyFont="1" applyFill="1" applyBorder="1" applyAlignment="1">
      <alignment vertical="top" wrapText="1"/>
    </xf>
    <xf numFmtId="2" fontId="27" fillId="0" borderId="3" xfId="57" applyNumberFormat="1" applyFont="1" applyFill="1" applyBorder="1" applyAlignment="1">
      <alignment vertical="top" wrapText="1"/>
    </xf>
    <xf numFmtId="0" fontId="27" fillId="0" borderId="3" xfId="58" applyFont="1" applyBorder="1" applyAlignment="1">
      <alignment vertical="top" wrapText="1"/>
    </xf>
    <xf numFmtId="0" fontId="32" fillId="0" borderId="3" xfId="58" applyFont="1" applyBorder="1" applyAlignment="1">
      <alignment vertical="top" wrapText="1"/>
    </xf>
    <xf numFmtId="0" fontId="33" fillId="0" borderId="3" xfId="58" applyFont="1" applyBorder="1" applyAlignment="1">
      <alignment vertical="top" wrapText="1"/>
    </xf>
    <xf numFmtId="0" fontId="32" fillId="0" borderId="3" xfId="58" applyFont="1" applyFill="1" applyBorder="1" applyAlignment="1">
      <alignment vertical="top" wrapText="1"/>
    </xf>
    <xf numFmtId="0" fontId="21" fillId="0" borderId="0" xfId="2" applyFont="1" applyAlignment="1">
      <alignment vertical="center"/>
    </xf>
    <xf numFmtId="0" fontId="21" fillId="0" borderId="3" xfId="2" applyFont="1" applyBorder="1" applyAlignment="1">
      <alignment vertical="center"/>
    </xf>
    <xf numFmtId="0" fontId="20" fillId="0" borderId="3" xfId="2" applyFont="1" applyBorder="1" applyAlignment="1">
      <alignment vertical="center"/>
    </xf>
    <xf numFmtId="43" fontId="20" fillId="0" borderId="3" xfId="3" applyFont="1" applyBorder="1" applyAlignment="1">
      <alignment horizontal="center" vertical="center"/>
    </xf>
    <xf numFmtId="0" fontId="21" fillId="0" borderId="3" xfId="2" applyFont="1" applyFill="1" applyBorder="1" applyAlignment="1">
      <alignment vertical="center"/>
    </xf>
    <xf numFmtId="0" fontId="21" fillId="4" borderId="3" xfId="2" applyFont="1" applyFill="1" applyBorder="1" applyAlignment="1">
      <alignment vertical="center"/>
    </xf>
    <xf numFmtId="43" fontId="21" fillId="0" borderId="3" xfId="29" applyNumberFormat="1" applyFont="1" applyFill="1" applyBorder="1" applyAlignment="1">
      <alignment vertical="center"/>
    </xf>
    <xf numFmtId="43" fontId="21" fillId="0" borderId="6" xfId="3" applyNumberFormat="1" applyFont="1" applyBorder="1" applyAlignment="1">
      <alignment horizontal="center" vertical="center"/>
    </xf>
    <xf numFmtId="43" fontId="21" fillId="0" borderId="3" xfId="3" applyNumberFormat="1" applyFont="1" applyFill="1" applyBorder="1" applyAlignment="1">
      <alignment vertical="center"/>
    </xf>
    <xf numFmtId="167" fontId="21" fillId="0" borderId="6" xfId="3" applyNumberFormat="1" applyFont="1" applyBorder="1" applyAlignment="1">
      <alignment horizontal="center" vertical="center"/>
    </xf>
    <xf numFmtId="43" fontId="21" fillId="0" borderId="3" xfId="1" applyFont="1" applyBorder="1" applyAlignment="1">
      <alignment vertical="center"/>
    </xf>
    <xf numFmtId="43" fontId="21" fillId="0" borderId="0" xfId="3" applyFont="1" applyAlignment="1">
      <alignment vertical="center"/>
    </xf>
    <xf numFmtId="167" fontId="21" fillId="0" borderId="6" xfId="3" applyNumberFormat="1" applyFont="1" applyFill="1" applyBorder="1" applyAlignment="1">
      <alignment horizontal="center" vertical="center"/>
    </xf>
    <xf numFmtId="43" fontId="21" fillId="0" borderId="6" xfId="3" applyNumberFormat="1" applyFont="1" applyBorder="1" applyAlignment="1">
      <alignment vertical="center"/>
    </xf>
    <xf numFmtId="43" fontId="21" fillId="4" borderId="6" xfId="3" applyNumberFormat="1" applyFont="1" applyFill="1" applyBorder="1" applyAlignment="1">
      <alignment horizontal="center" vertical="center"/>
    </xf>
    <xf numFmtId="43" fontId="21" fillId="0" borderId="3" xfId="3" applyFont="1" applyBorder="1" applyAlignment="1">
      <alignment vertical="center"/>
    </xf>
    <xf numFmtId="43" fontId="21" fillId="0" borderId="6" xfId="3" applyNumberFormat="1" applyFont="1" applyFill="1" applyBorder="1" applyAlignment="1">
      <alignment horizontal="center" vertical="center"/>
    </xf>
    <xf numFmtId="43" fontId="21" fillId="0" borderId="3" xfId="1" applyFont="1" applyFill="1" applyBorder="1" applyAlignment="1">
      <alignment vertical="center"/>
    </xf>
    <xf numFmtId="43" fontId="21" fillId="0" borderId="3" xfId="3" applyFont="1" applyFill="1" applyBorder="1" applyAlignment="1">
      <alignment vertical="center"/>
    </xf>
    <xf numFmtId="43" fontId="21" fillId="0" borderId="6" xfId="3" applyNumberFormat="1" applyFont="1" applyFill="1" applyBorder="1" applyAlignment="1">
      <alignment vertical="center"/>
    </xf>
    <xf numFmtId="0" fontId="21" fillId="0" borderId="0" xfId="2" applyFont="1" applyFill="1" applyAlignment="1">
      <alignment vertical="center"/>
    </xf>
    <xf numFmtId="43" fontId="21" fillId="0" borderId="3" xfId="3" applyNumberFormat="1" applyFont="1" applyBorder="1" applyAlignment="1">
      <alignment horizontal="center" vertical="center"/>
    </xf>
    <xf numFmtId="43" fontId="21" fillId="0" borderId="3" xfId="3" applyNumberFormat="1" applyFont="1" applyFill="1" applyBorder="1" applyAlignment="1">
      <alignment horizontal="center" vertical="center"/>
    </xf>
    <xf numFmtId="43" fontId="20" fillId="3" borderId="19" xfId="2" applyNumberFormat="1" applyFont="1" applyFill="1" applyBorder="1" applyAlignment="1">
      <alignment vertical="center"/>
    </xf>
    <xf numFmtId="43" fontId="21" fillId="3" borderId="19" xfId="2" applyNumberFormat="1" applyFont="1" applyFill="1" applyBorder="1" applyAlignment="1">
      <alignment vertical="center"/>
    </xf>
    <xf numFmtId="43" fontId="20" fillId="3" borderId="19" xfId="3" applyFont="1" applyFill="1" applyBorder="1" applyAlignment="1">
      <alignment vertical="center"/>
    </xf>
    <xf numFmtId="43" fontId="21" fillId="3" borderId="19" xfId="3" applyNumberFormat="1" applyFont="1" applyFill="1" applyBorder="1" applyAlignment="1">
      <alignment vertical="center"/>
    </xf>
    <xf numFmtId="43" fontId="21" fillId="3" borderId="19" xfId="3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43" fontId="20" fillId="0" borderId="0" xfId="2" applyNumberFormat="1" applyFont="1" applyFill="1" applyBorder="1" applyAlignment="1">
      <alignment vertical="center"/>
    </xf>
    <xf numFmtId="43" fontId="21" fillId="0" borderId="0" xfId="2" applyNumberFormat="1" applyFont="1" applyFill="1" applyBorder="1" applyAlignment="1">
      <alignment vertical="center"/>
    </xf>
    <xf numFmtId="43" fontId="20" fillId="0" borderId="0" xfId="3" applyNumberFormat="1" applyFont="1" applyFill="1" applyBorder="1" applyAlignment="1">
      <alignment vertical="center"/>
    </xf>
    <xf numFmtId="43" fontId="20" fillId="0" borderId="0" xfId="3" applyFont="1" applyFill="1" applyBorder="1" applyAlignment="1">
      <alignment vertical="center"/>
    </xf>
    <xf numFmtId="43" fontId="21" fillId="0" borderId="0" xfId="3" applyNumberFormat="1" applyFont="1" applyFill="1" applyBorder="1" applyAlignment="1">
      <alignment horizontal="center" vertical="center"/>
    </xf>
    <xf numFmtId="167" fontId="21" fillId="0" borderId="0" xfId="3" applyNumberFormat="1" applyFont="1" applyFill="1" applyBorder="1" applyAlignment="1">
      <alignment horizontal="center" vertical="center"/>
    </xf>
    <xf numFmtId="43" fontId="21" fillId="0" borderId="0" xfId="3" applyNumberFormat="1" applyFont="1" applyFill="1" applyBorder="1" applyAlignment="1">
      <alignment vertical="center"/>
    </xf>
    <xf numFmtId="0" fontId="20" fillId="0" borderId="0" xfId="2" applyFont="1" applyAlignment="1"/>
    <xf numFmtId="0" fontId="34" fillId="0" borderId="0" xfId="2" applyFont="1"/>
    <xf numFmtId="0" fontId="21" fillId="0" borderId="0" xfId="2" applyFont="1" applyFill="1" applyBorder="1" applyAlignment="1">
      <alignment horizontal="center" vertical="center"/>
    </xf>
    <xf numFmtId="43" fontId="21" fillId="0" borderId="0" xfId="3" applyFont="1" applyFill="1" applyAlignment="1">
      <alignment vertical="center"/>
    </xf>
    <xf numFmtId="174" fontId="21" fillId="0" borderId="0" xfId="2" applyNumberFormat="1" applyFont="1" applyFill="1" applyAlignment="1">
      <alignment vertical="center"/>
    </xf>
    <xf numFmtId="0" fontId="21" fillId="0" borderId="0" xfId="2" applyFont="1" applyAlignment="1"/>
    <xf numFmtId="164" fontId="35" fillId="0" borderId="0" xfId="3" applyNumberFormat="1" applyFont="1" applyFill="1" applyAlignment="1">
      <alignment horizontal="left"/>
    </xf>
    <xf numFmtId="164" fontId="35" fillId="0" borderId="0" xfId="3" applyNumberFormat="1" applyFont="1" applyFill="1" applyAlignment="1">
      <alignment horizontal="center"/>
    </xf>
    <xf numFmtId="43" fontId="21" fillId="0" borderId="0" xfId="3" applyFont="1" applyAlignment="1"/>
    <xf numFmtId="0" fontId="21" fillId="7" borderId="0" xfId="42" applyFont="1" applyFill="1" applyAlignment="1">
      <alignment vertical="center"/>
    </xf>
    <xf numFmtId="0" fontId="21" fillId="7" borderId="0" xfId="2" applyFont="1" applyFill="1" applyAlignment="1"/>
    <xf numFmtId="43" fontId="21" fillId="0" borderId="0" xfId="2" applyNumberFormat="1" applyFont="1" applyAlignment="1"/>
    <xf numFmtId="0" fontId="27" fillId="0" borderId="3" xfId="58" applyFont="1" applyFill="1" applyBorder="1" applyAlignment="1">
      <alignment horizontal="left" vertical="top"/>
    </xf>
    <xf numFmtId="2" fontId="31" fillId="0" borderId="3" xfId="7" applyNumberFormat="1" applyFont="1" applyFill="1" applyBorder="1" applyAlignment="1">
      <alignment vertical="top" wrapText="1"/>
    </xf>
    <xf numFmtId="2" fontId="31" fillId="0" borderId="0" xfId="7" applyNumberFormat="1" applyFont="1" applyFill="1" applyBorder="1" applyAlignment="1">
      <alignment vertical="top" wrapText="1"/>
    </xf>
    <xf numFmtId="2" fontId="31" fillId="0" borderId="3" xfId="7" applyNumberFormat="1" applyFont="1" applyFill="1" applyBorder="1" applyAlignment="1">
      <alignment horizontal="left" vertical="top" wrapText="1"/>
    </xf>
    <xf numFmtId="0" fontId="21" fillId="0" borderId="3" xfId="2" applyFont="1" applyBorder="1" applyAlignment="1">
      <alignment horizontal="left" vertical="center"/>
    </xf>
    <xf numFmtId="43" fontId="21" fillId="4" borderId="3" xfId="3" applyFont="1" applyFill="1" applyBorder="1" applyAlignment="1">
      <alignment vertical="center"/>
    </xf>
    <xf numFmtId="43" fontId="21" fillId="4" borderId="10" xfId="3" applyNumberFormat="1" applyFont="1" applyFill="1" applyBorder="1" applyAlignment="1">
      <alignment vertical="center"/>
    </xf>
    <xf numFmtId="175" fontId="21" fillId="0" borderId="3" xfId="3" applyNumberFormat="1" applyFont="1" applyBorder="1" applyAlignment="1">
      <alignment vertical="center"/>
    </xf>
    <xf numFmtId="43" fontId="21" fillId="0" borderId="0" xfId="1" applyFont="1" applyAlignment="1">
      <alignment vertical="center"/>
    </xf>
    <xf numFmtId="175" fontId="21" fillId="4" borderId="3" xfId="3" applyNumberFormat="1" applyFont="1" applyFill="1" applyBorder="1" applyAlignment="1">
      <alignment horizontal="center" vertical="center"/>
    </xf>
    <xf numFmtId="165" fontId="21" fillId="0" borderId="6" xfId="2" applyNumberFormat="1" applyFont="1" applyBorder="1" applyAlignment="1">
      <alignment vertical="center"/>
    </xf>
    <xf numFmtId="43" fontId="21" fillId="0" borderId="6" xfId="2" applyNumberFormat="1" applyFont="1" applyBorder="1" applyAlignment="1">
      <alignment vertical="center"/>
    </xf>
    <xf numFmtId="167" fontId="21" fillId="0" borderId="0" xfId="3" applyNumberFormat="1" applyFont="1" applyAlignment="1">
      <alignment vertical="center"/>
    </xf>
    <xf numFmtId="169" fontId="21" fillId="4" borderId="3" xfId="3" applyNumberFormat="1" applyFont="1" applyFill="1" applyBorder="1" applyAlignment="1">
      <alignment vertical="center"/>
    </xf>
    <xf numFmtId="169" fontId="21" fillId="0" borderId="3" xfId="3" applyNumberFormat="1" applyFont="1" applyBorder="1" applyAlignment="1">
      <alignment vertical="center"/>
    </xf>
    <xf numFmtId="171" fontId="21" fillId="0" borderId="3" xfId="3" applyNumberFormat="1" applyFont="1" applyBorder="1" applyAlignment="1">
      <alignment vertical="center"/>
    </xf>
    <xf numFmtId="169" fontId="21" fillId="0" borderId="3" xfId="1" applyNumberFormat="1" applyFont="1" applyBorder="1" applyAlignment="1">
      <alignment vertical="center"/>
    </xf>
    <xf numFmtId="171" fontId="21" fillId="4" borderId="3" xfId="3" applyNumberFormat="1" applyFont="1" applyFill="1" applyBorder="1" applyAlignment="1">
      <alignment vertical="center"/>
    </xf>
    <xf numFmtId="169" fontId="21" fillId="4" borderId="3" xfId="3" applyNumberFormat="1" applyFont="1" applyFill="1" applyBorder="1" applyAlignment="1">
      <alignment horizontal="left" wrapText="1"/>
    </xf>
    <xf numFmtId="169" fontId="21" fillId="0" borderId="0" xfId="1" applyNumberFormat="1" applyFont="1" applyAlignment="1">
      <alignment vertical="center"/>
    </xf>
    <xf numFmtId="0" fontId="20" fillId="2" borderId="3" xfId="2" applyFont="1" applyFill="1" applyBorder="1" applyAlignment="1">
      <alignment horizontal="right" vertical="center"/>
    </xf>
    <xf numFmtId="43" fontId="20" fillId="2" borderId="3" xfId="3" applyFont="1" applyFill="1" applyBorder="1" applyAlignment="1">
      <alignment vertical="center"/>
    </xf>
    <xf numFmtId="0" fontId="21" fillId="0" borderId="15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4" xfId="2" applyFont="1" applyBorder="1" applyAlignment="1">
      <alignment vertical="center"/>
    </xf>
    <xf numFmtId="165" fontId="21" fillId="0" borderId="0" xfId="2" applyNumberFormat="1" applyFont="1" applyAlignment="1"/>
    <xf numFmtId="174" fontId="21" fillId="0" borderId="0" xfId="2" applyNumberFormat="1" applyFont="1" applyAlignment="1"/>
    <xf numFmtId="0" fontId="34" fillId="0" borderId="0" xfId="2" applyFont="1" applyAlignment="1"/>
    <xf numFmtId="173" fontId="21" fillId="0" borderId="0" xfId="2" applyNumberFormat="1" applyFont="1" applyAlignment="1"/>
    <xf numFmtId="0" fontId="21" fillId="0" borderId="0" xfId="42" applyFont="1" applyFill="1" applyAlignment="1">
      <alignment vertical="center"/>
    </xf>
    <xf numFmtId="165" fontId="21" fillId="0" borderId="0" xfId="2" applyNumberFormat="1" applyFont="1" applyFill="1" applyAlignment="1"/>
    <xf numFmtId="43" fontId="21" fillId="0" borderId="0" xfId="3" applyFont="1" applyFill="1" applyAlignment="1">
      <alignment wrapText="1"/>
    </xf>
    <xf numFmtId="0" fontId="27" fillId="0" borderId="0" xfId="24" applyFont="1" applyAlignment="1">
      <alignment vertical="center"/>
    </xf>
    <xf numFmtId="0" fontId="6" fillId="0" borderId="0" xfId="24" applyFont="1" applyBorder="1" applyAlignment="1">
      <alignment vertical="center"/>
    </xf>
    <xf numFmtId="0" fontId="6" fillId="0" borderId="0" xfId="24" applyFont="1" applyBorder="1" applyAlignment="1">
      <alignment horizontal="left" vertical="center"/>
    </xf>
    <xf numFmtId="0" fontId="27" fillId="0" borderId="0" xfId="24" applyFont="1" applyBorder="1" applyAlignment="1">
      <alignment vertical="center"/>
    </xf>
    <xf numFmtId="0" fontId="22" fillId="0" borderId="3" xfId="24" applyFont="1" applyBorder="1" applyAlignment="1">
      <alignment horizontal="center" vertical="center"/>
    </xf>
    <xf numFmtId="0" fontId="22" fillId="0" borderId="3" xfId="24" applyFont="1" applyBorder="1" applyAlignment="1">
      <alignment horizontal="center" vertical="center" wrapText="1"/>
    </xf>
    <xf numFmtId="0" fontId="22" fillId="0" borderId="0" xfId="24" applyFont="1" applyAlignment="1">
      <alignment vertical="center"/>
    </xf>
    <xf numFmtId="0" fontId="27" fillId="0" borderId="3" xfId="24" applyFont="1" applyBorder="1" applyAlignment="1">
      <alignment horizontal="left" vertical="center"/>
    </xf>
    <xf numFmtId="43" fontId="27" fillId="0" borderId="3" xfId="3" applyNumberFormat="1" applyFont="1" applyBorder="1" applyAlignment="1">
      <alignment vertical="center"/>
    </xf>
    <xf numFmtId="43" fontId="27" fillId="0" borderId="3" xfId="24" applyNumberFormat="1" applyFont="1" applyBorder="1" applyAlignment="1">
      <alignment vertical="center"/>
    </xf>
    <xf numFmtId="167" fontId="27" fillId="0" borderId="3" xfId="3" applyNumberFormat="1" applyFont="1" applyFill="1" applyBorder="1" applyAlignment="1">
      <alignment vertical="center"/>
    </xf>
    <xf numFmtId="43" fontId="27" fillId="0" borderId="3" xfId="3" applyNumberFormat="1" applyFont="1" applyFill="1" applyBorder="1" applyAlignment="1">
      <alignment vertical="center"/>
    </xf>
    <xf numFmtId="43" fontId="27" fillId="0" borderId="3" xfId="24" applyNumberFormat="1" applyFont="1" applyFill="1" applyBorder="1" applyAlignment="1">
      <alignment vertical="center"/>
    </xf>
    <xf numFmtId="0" fontId="22" fillId="2" borderId="19" xfId="24" applyFont="1" applyFill="1" applyBorder="1" applyAlignment="1">
      <alignment horizontal="left" vertical="center"/>
    </xf>
    <xf numFmtId="43" fontId="22" fillId="2" borderId="19" xfId="24" applyNumberFormat="1" applyFont="1" applyFill="1" applyBorder="1" applyAlignment="1">
      <alignment vertical="center"/>
    </xf>
    <xf numFmtId="164" fontId="22" fillId="2" borderId="19" xfId="24" applyNumberFormat="1" applyFont="1" applyFill="1" applyBorder="1" applyAlignment="1">
      <alignment vertical="center"/>
    </xf>
    <xf numFmtId="167" fontId="22" fillId="2" borderId="19" xfId="24" applyNumberFormat="1" applyFont="1" applyFill="1" applyBorder="1" applyAlignment="1">
      <alignment horizontal="right" vertical="center"/>
    </xf>
    <xf numFmtId="167" fontId="22" fillId="2" borderId="19" xfId="24" applyNumberFormat="1" applyFont="1" applyFill="1" applyBorder="1" applyAlignment="1">
      <alignment vertical="center"/>
    </xf>
    <xf numFmtId="43" fontId="27" fillId="0" borderId="0" xfId="3" applyFont="1" applyAlignment="1">
      <alignment vertical="center"/>
    </xf>
    <xf numFmtId="0" fontId="27" fillId="0" borderId="0" xfId="24" applyFont="1" applyAlignment="1"/>
    <xf numFmtId="43" fontId="27" fillId="0" borderId="0" xfId="1" applyNumberFormat="1" applyFont="1" applyAlignment="1"/>
    <xf numFmtId="0" fontId="27" fillId="0" borderId="0" xfId="24" applyFont="1" applyAlignment="1">
      <alignment horizontal="center"/>
    </xf>
    <xf numFmtId="4" fontId="19" fillId="0" borderId="0" xfId="24" applyNumberFormat="1" applyFont="1" applyAlignment="1">
      <alignment vertical="center"/>
    </xf>
    <xf numFmtId="4" fontId="27" fillId="0" borderId="0" xfId="24" applyNumberFormat="1" applyFont="1" applyAlignment="1">
      <alignment vertical="center"/>
    </xf>
    <xf numFmtId="43" fontId="27" fillId="0" borderId="0" xfId="24" applyNumberFormat="1" applyFont="1" applyAlignment="1"/>
    <xf numFmtId="43" fontId="27" fillId="0" borderId="0" xfId="1" applyFont="1" applyAlignment="1">
      <alignment vertical="center"/>
    </xf>
    <xf numFmtId="43" fontId="27" fillId="0" borderId="0" xfId="1" applyFont="1" applyAlignment="1"/>
    <xf numFmtId="4" fontId="27" fillId="0" borderId="0" xfId="24" applyNumberFormat="1" applyFont="1" applyAlignment="1"/>
    <xf numFmtId="37" fontId="27" fillId="0" borderId="0" xfId="24" applyNumberFormat="1" applyFont="1" applyAlignment="1"/>
    <xf numFmtId="0" fontId="36" fillId="0" borderId="0" xfId="42" applyFont="1" applyFill="1"/>
    <xf numFmtId="0" fontId="27" fillId="0" borderId="0" xfId="42" applyFont="1" applyFill="1"/>
    <xf numFmtId="0" fontId="20" fillId="0" borderId="3" xfId="42" applyFont="1" applyFill="1" applyBorder="1" applyAlignment="1">
      <alignment horizontal="center" vertical="center" wrapText="1"/>
    </xf>
    <xf numFmtId="0" fontId="20" fillId="0" borderId="3" xfId="42" applyFont="1" applyFill="1" applyBorder="1" applyAlignment="1">
      <alignment horizontal="center" vertical="center"/>
    </xf>
    <xf numFmtId="0" fontId="20" fillId="2" borderId="3" xfId="42" applyFont="1" applyFill="1" applyBorder="1"/>
    <xf numFmtId="43" fontId="20" fillId="2" borderId="3" xfId="36" applyNumberFormat="1" applyFont="1" applyFill="1" applyBorder="1"/>
    <xf numFmtId="43" fontId="20" fillId="2" borderId="3" xfId="42" applyNumberFormat="1" applyFont="1" applyFill="1" applyBorder="1"/>
    <xf numFmtId="43" fontId="37" fillId="0" borderId="0" xfId="3" applyFont="1" applyFill="1"/>
    <xf numFmtId="0" fontId="37" fillId="0" borderId="0" xfId="42" applyFont="1" applyFill="1"/>
    <xf numFmtId="0" fontId="21" fillId="0" borderId="3" xfId="42" applyFont="1" applyFill="1" applyBorder="1"/>
    <xf numFmtId="165" fontId="21" fillId="0" borderId="3" xfId="3" applyNumberFormat="1" applyFont="1" applyFill="1" applyBorder="1"/>
    <xf numFmtId="4" fontId="21" fillId="4" borderId="3" xfId="42" applyNumberFormat="1" applyFont="1" applyFill="1" applyBorder="1" applyAlignment="1">
      <alignment horizontal="right" vertical="center"/>
    </xf>
    <xf numFmtId="43" fontId="21" fillId="0" borderId="3" xfId="42" applyNumberFormat="1" applyFont="1" applyFill="1" applyBorder="1"/>
    <xf numFmtId="4" fontId="21" fillId="0" borderId="3" xfId="34" applyNumberFormat="1" applyFont="1" applyFill="1" applyBorder="1" applyAlignment="1">
      <alignment horizontal="right" vertical="center"/>
    </xf>
    <xf numFmtId="43" fontId="21" fillId="0" borderId="0" xfId="1" applyFont="1" applyFill="1"/>
    <xf numFmtId="4" fontId="21" fillId="0" borderId="3" xfId="42" applyNumberFormat="1" applyFont="1" applyFill="1" applyBorder="1" applyAlignment="1">
      <alignment horizontal="right" vertical="center"/>
    </xf>
    <xf numFmtId="4" fontId="21" fillId="0" borderId="3" xfId="42" applyNumberFormat="1" applyFont="1" applyFill="1" applyBorder="1"/>
    <xf numFmtId="43" fontId="21" fillId="0" borderId="3" xfId="36" applyNumberFormat="1" applyFont="1" applyFill="1" applyBorder="1"/>
    <xf numFmtId="43" fontId="21" fillId="0" borderId="3" xfId="1" applyFont="1" applyFill="1" applyBorder="1"/>
    <xf numFmtId="4" fontId="21" fillId="4" borderId="3" xfId="34" applyNumberFormat="1" applyFont="1" applyFill="1" applyBorder="1" applyAlignment="1">
      <alignment horizontal="right" vertical="center"/>
    </xf>
    <xf numFmtId="43" fontId="21" fillId="4" borderId="3" xfId="42" applyNumberFormat="1" applyFont="1" applyFill="1" applyBorder="1"/>
    <xf numFmtId="4" fontId="21" fillId="4" borderId="3" xfId="42" applyNumberFormat="1" applyFont="1" applyFill="1" applyBorder="1"/>
    <xf numFmtId="43" fontId="21" fillId="4" borderId="3" xfId="36" applyNumberFormat="1" applyFont="1" applyFill="1" applyBorder="1"/>
    <xf numFmtId="43" fontId="36" fillId="0" borderId="0" xfId="3" applyFont="1" applyFill="1"/>
    <xf numFmtId="43" fontId="36" fillId="0" borderId="0" xfId="42" applyNumberFormat="1" applyFont="1" applyFill="1"/>
    <xf numFmtId="0" fontId="21" fillId="4" borderId="3" xfId="42" applyFont="1" applyFill="1" applyBorder="1"/>
    <xf numFmtId="165" fontId="21" fillId="4" borderId="3" xfId="3" applyNumberFormat="1" applyFont="1" applyFill="1" applyBorder="1"/>
    <xf numFmtId="43" fontId="21" fillId="4" borderId="0" xfId="1" applyFont="1" applyFill="1"/>
    <xf numFmtId="43" fontId="21" fillId="4" borderId="3" xfId="1" applyFont="1" applyFill="1" applyBorder="1"/>
    <xf numFmtId="43" fontId="36" fillId="4" borderId="0" xfId="3" applyFont="1" applyFill="1"/>
    <xf numFmtId="43" fontId="36" fillId="4" borderId="0" xfId="42" applyNumberFormat="1" applyFont="1" applyFill="1"/>
    <xf numFmtId="0" fontId="36" fillId="4" borderId="0" xfId="42" applyFont="1" applyFill="1"/>
    <xf numFmtId="165" fontId="27" fillId="0" borderId="0" xfId="42" applyNumberFormat="1" applyFont="1" applyFill="1"/>
    <xf numFmtId="43" fontId="27" fillId="0" borderId="0" xfId="36" applyFont="1" applyFill="1"/>
    <xf numFmtId="43" fontId="27" fillId="0" borderId="0" xfId="3" applyFont="1" applyFill="1"/>
    <xf numFmtId="43" fontId="27" fillId="0" borderId="0" xfId="42" applyNumberFormat="1" applyFont="1" applyFill="1"/>
    <xf numFmtId="4" fontId="27" fillId="0" borderId="0" xfId="42" applyNumberFormat="1" applyFont="1" applyFill="1"/>
    <xf numFmtId="43" fontId="27" fillId="0" borderId="0" xfId="1" applyFont="1" applyFill="1"/>
    <xf numFmtId="0" fontId="20" fillId="0" borderId="0" xfId="42" applyFont="1" applyFill="1"/>
    <xf numFmtId="0" fontId="21" fillId="0" borderId="0" xfId="42" applyFont="1" applyFill="1"/>
    <xf numFmtId="0" fontId="22" fillId="0" borderId="3" xfId="18" applyFont="1" applyFill="1" applyBorder="1" applyAlignment="1">
      <alignment horizontal="left" vertical="top" wrapText="1"/>
    </xf>
    <xf numFmtId="2" fontId="27" fillId="0" borderId="3" xfId="7" applyNumberFormat="1" applyFont="1" applyFill="1" applyBorder="1" applyAlignment="1">
      <alignment vertical="top" wrapText="1"/>
    </xf>
    <xf numFmtId="0" fontId="36" fillId="0" borderId="0" xfId="2" applyFont="1" applyAlignment="1">
      <alignment vertical="center"/>
    </xf>
    <xf numFmtId="0" fontId="22" fillId="0" borderId="4" xfId="2" applyFont="1" applyBorder="1" applyAlignment="1">
      <alignment horizontal="left" vertical="center"/>
    </xf>
    <xf numFmtId="0" fontId="22" fillId="0" borderId="4" xfId="2" applyFont="1" applyBorder="1" applyAlignment="1">
      <alignment horizontal="right" vertical="center"/>
    </xf>
    <xf numFmtId="0" fontId="27" fillId="0" borderId="0" xfId="2" applyFont="1" applyAlignment="1">
      <alignment vertical="center"/>
    </xf>
    <xf numFmtId="0" fontId="21" fillId="0" borderId="3" xfId="2" applyFont="1" applyFill="1" applyBorder="1" applyAlignment="1">
      <alignment horizontal="left" vertical="center" wrapText="1"/>
    </xf>
    <xf numFmtId="43" fontId="21" fillId="4" borderId="3" xfId="36" applyNumberFormat="1" applyFont="1" applyFill="1" applyBorder="1" applyAlignment="1">
      <alignment vertical="center"/>
    </xf>
    <xf numFmtId="43" fontId="21" fillId="0" borderId="3" xfId="36" applyNumberFormat="1" applyFont="1" applyBorder="1" applyAlignment="1">
      <alignment vertical="center"/>
    </xf>
    <xf numFmtId="43" fontId="21" fillId="0" borderId="3" xfId="36" applyNumberFormat="1" applyFont="1" applyFill="1" applyBorder="1" applyAlignment="1">
      <alignment vertical="center"/>
    </xf>
    <xf numFmtId="43" fontId="27" fillId="0" borderId="3" xfId="36" applyNumberFormat="1" applyFont="1" applyBorder="1" applyAlignment="1">
      <alignment vertical="center"/>
    </xf>
    <xf numFmtId="0" fontId="36" fillId="0" borderId="0" xfId="2" applyFont="1" applyFill="1" applyAlignment="1">
      <alignment vertical="center"/>
    </xf>
    <xf numFmtId="0" fontId="20" fillId="3" borderId="19" xfId="2" applyFont="1" applyFill="1" applyBorder="1" applyAlignment="1">
      <alignment horizontal="center" vertical="center"/>
    </xf>
    <xf numFmtId="43" fontId="20" fillId="3" borderId="19" xfId="36" applyNumberFormat="1" applyFont="1" applyFill="1" applyBorder="1" applyAlignment="1">
      <alignment vertical="center"/>
    </xf>
    <xf numFmtId="43" fontId="36" fillId="0" borderId="0" xfId="3" applyFont="1" applyFill="1" applyAlignment="1">
      <alignment vertical="center"/>
    </xf>
    <xf numFmtId="43" fontId="27" fillId="0" borderId="0" xfId="2" applyNumberFormat="1" applyFont="1" applyAlignment="1">
      <alignment vertical="center"/>
    </xf>
    <xf numFmtId="0" fontId="27" fillId="0" borderId="0" xfId="55" applyFont="1" applyAlignment="1"/>
    <xf numFmtId="0" fontId="27" fillId="0" borderId="0" xfId="2" applyFont="1" applyAlignment="1"/>
    <xf numFmtId="43" fontId="27" fillId="0" borderId="0" xfId="3" applyFont="1" applyAlignment="1"/>
    <xf numFmtId="0" fontId="21" fillId="0" borderId="0" xfId="2" applyFont="1" applyFill="1" applyAlignment="1"/>
    <xf numFmtId="0" fontId="21" fillId="0" borderId="0" xfId="42" applyFont="1" applyFill="1" applyAlignment="1"/>
    <xf numFmtId="0" fontId="27" fillId="0" borderId="0" xfId="2" applyFont="1" applyFill="1" applyAlignment="1">
      <alignment vertical="center"/>
    </xf>
    <xf numFmtId="0" fontId="36" fillId="0" borderId="0" xfId="2" applyFont="1"/>
    <xf numFmtId="0" fontId="22" fillId="0" borderId="0" xfId="18" applyFont="1" applyFill="1" applyBorder="1" applyAlignment="1">
      <alignment horizontal="left" vertical="center"/>
    </xf>
    <xf numFmtId="0" fontId="27" fillId="0" borderId="20" xfId="0" applyFont="1" applyBorder="1"/>
    <xf numFmtId="0" fontId="38" fillId="0" borderId="0" xfId="0" applyFont="1"/>
    <xf numFmtId="0" fontId="27" fillId="0" borderId="21" xfId="0" applyFont="1" applyBorder="1"/>
    <xf numFmtId="0" fontId="14" fillId="0" borderId="21" xfId="0" applyFont="1" applyBorder="1"/>
    <xf numFmtId="0" fontId="27" fillId="0" borderId="0" xfId="0" applyFont="1"/>
    <xf numFmtId="0" fontId="6" fillId="0" borderId="3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6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16" fillId="0" borderId="0" xfId="42" applyFont="1" applyFill="1" applyBorder="1" applyAlignment="1">
      <alignment horizontal="left"/>
    </xf>
    <xf numFmtId="0" fontId="16" fillId="0" borderId="6" xfId="42" applyFont="1" applyFill="1" applyBorder="1" applyAlignment="1">
      <alignment horizontal="center" vertical="center"/>
    </xf>
    <xf numFmtId="0" fontId="16" fillId="0" borderId="10" xfId="42" applyFont="1" applyFill="1" applyBorder="1" applyAlignment="1">
      <alignment horizontal="center" vertical="center"/>
    </xf>
    <xf numFmtId="0" fontId="16" fillId="0" borderId="1" xfId="42" applyFont="1" applyFill="1" applyBorder="1" applyAlignment="1">
      <alignment horizontal="center" vertical="center"/>
    </xf>
    <xf numFmtId="0" fontId="16" fillId="0" borderId="7" xfId="42" applyFont="1" applyFill="1" applyBorder="1" applyAlignment="1">
      <alignment horizontal="center" vertical="center"/>
    </xf>
    <xf numFmtId="0" fontId="16" fillId="0" borderId="8" xfId="42" applyFont="1" applyFill="1" applyBorder="1" applyAlignment="1">
      <alignment horizontal="center" vertical="center"/>
    </xf>
    <xf numFmtId="0" fontId="16" fillId="0" borderId="9" xfId="42" applyFont="1" applyFill="1" applyBorder="1" applyAlignment="1">
      <alignment horizontal="center" vertical="center"/>
    </xf>
    <xf numFmtId="0" fontId="16" fillId="0" borderId="1" xfId="42" applyFont="1" applyFill="1" applyBorder="1" applyAlignment="1">
      <alignment horizontal="center"/>
    </xf>
    <xf numFmtId="0" fontId="16" fillId="0" borderId="7" xfId="42" applyFont="1" applyFill="1" applyBorder="1" applyAlignment="1">
      <alignment horizontal="center"/>
    </xf>
    <xf numFmtId="0" fontId="16" fillId="0" borderId="2" xfId="42" applyFont="1" applyFill="1" applyBorder="1" applyAlignment="1">
      <alignment horizontal="center"/>
    </xf>
    <xf numFmtId="0" fontId="16" fillId="0" borderId="6" xfId="42" applyFont="1" applyFill="1" applyBorder="1" applyAlignment="1">
      <alignment horizontal="center" vertical="center" wrapText="1"/>
    </xf>
    <xf numFmtId="0" fontId="16" fillId="0" borderId="10" xfId="42" applyFont="1" applyFill="1" applyBorder="1" applyAlignment="1">
      <alignment horizontal="center" vertical="center" wrapText="1"/>
    </xf>
    <xf numFmtId="0" fontId="16" fillId="0" borderId="12" xfId="4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top"/>
    </xf>
    <xf numFmtId="0" fontId="21" fillId="3" borderId="2" xfId="2" applyFont="1" applyFill="1" applyBorder="1" applyAlignment="1">
      <alignment horizontal="center" vertical="top"/>
    </xf>
    <xf numFmtId="0" fontId="22" fillId="0" borderId="0" xfId="2" applyFont="1" applyAlignment="1">
      <alignment horizontal="left" vertical="top"/>
    </xf>
    <xf numFmtId="0" fontId="21" fillId="3" borderId="13" xfId="2" applyFont="1" applyFill="1" applyBorder="1" applyAlignment="1">
      <alignment horizontal="center" vertical="top"/>
    </xf>
    <xf numFmtId="0" fontId="21" fillId="3" borderId="7" xfId="2" applyFont="1" applyFill="1" applyBorder="1" applyAlignment="1">
      <alignment horizontal="center" vertical="top"/>
    </xf>
    <xf numFmtId="0" fontId="6" fillId="0" borderId="0" xfId="21" applyFont="1" applyAlignment="1">
      <alignment horizontal="left"/>
    </xf>
    <xf numFmtId="0" fontId="22" fillId="0" borderId="1" xfId="21" applyFont="1" applyBorder="1" applyAlignment="1">
      <alignment horizontal="right"/>
    </xf>
    <xf numFmtId="0" fontId="22" fillId="0" borderId="2" xfId="21" applyFont="1" applyBorder="1" applyAlignment="1">
      <alignment horizontal="right"/>
    </xf>
    <xf numFmtId="0" fontId="6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6" fillId="0" borderId="4" xfId="2" applyFont="1" applyBorder="1" applyAlignment="1">
      <alignment horizontal="left"/>
    </xf>
    <xf numFmtId="0" fontId="20" fillId="0" borderId="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/>
    </xf>
    <xf numFmtId="0" fontId="20" fillId="3" borderId="17" xfId="2" applyFont="1" applyFill="1" applyBorder="1" applyAlignment="1">
      <alignment horizontal="center" vertical="center"/>
    </xf>
    <xf numFmtId="0" fontId="20" fillId="3" borderId="18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4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28" fillId="0" borderId="0" xfId="24" applyFont="1" applyAlignment="1">
      <alignment horizontal="center" vertical="center"/>
    </xf>
    <xf numFmtId="0" fontId="22" fillId="0" borderId="3" xfId="24" applyFont="1" applyBorder="1" applyAlignment="1">
      <alignment horizontal="center" vertical="center"/>
    </xf>
    <xf numFmtId="0" fontId="22" fillId="0" borderId="0" xfId="42" applyFont="1" applyFill="1" applyAlignment="1">
      <alignment horizontal="center"/>
    </xf>
    <xf numFmtId="0" fontId="22" fillId="0" borderId="4" xfId="42" applyFont="1" applyFill="1" applyBorder="1" applyAlignment="1">
      <alignment horizontal="left"/>
    </xf>
    <xf numFmtId="0" fontId="22" fillId="0" borderId="4" xfId="42" applyFont="1" applyFill="1" applyBorder="1" applyAlignment="1">
      <alignment horizontal="right"/>
    </xf>
    <xf numFmtId="0" fontId="20" fillId="0" borderId="6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  <xf numFmtId="0" fontId="20" fillId="0" borderId="1" xfId="42" applyFont="1" applyFill="1" applyBorder="1" applyAlignment="1">
      <alignment horizontal="center"/>
    </xf>
    <xf numFmtId="0" fontId="20" fillId="0" borderId="7" xfId="42" applyFont="1" applyFill="1" applyBorder="1" applyAlignment="1">
      <alignment horizontal="center"/>
    </xf>
    <xf numFmtId="0" fontId="20" fillId="0" borderId="2" xfId="42" applyFont="1" applyFill="1" applyBorder="1" applyAlignment="1">
      <alignment horizontal="center"/>
    </xf>
    <xf numFmtId="0" fontId="20" fillId="0" borderId="3" xfId="42" applyFont="1" applyFill="1" applyBorder="1" applyAlignment="1">
      <alignment horizontal="center"/>
    </xf>
    <xf numFmtId="0" fontId="20" fillId="0" borderId="6" xfId="42" applyFont="1" applyFill="1" applyBorder="1" applyAlignment="1">
      <alignment horizontal="center" vertical="center" wrapText="1"/>
    </xf>
    <xf numFmtId="0" fontId="20" fillId="0" borderId="10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horizontal="center" vertical="center" wrapText="1"/>
    </xf>
    <xf numFmtId="0" fontId="20" fillId="0" borderId="1" xfId="42" applyFont="1" applyFill="1" applyBorder="1" applyAlignment="1">
      <alignment horizontal="center" vertical="center"/>
    </xf>
    <xf numFmtId="0" fontId="20" fillId="0" borderId="7" xfId="42" applyFont="1" applyFill="1" applyBorder="1" applyAlignment="1">
      <alignment horizontal="center" vertical="center"/>
    </xf>
    <xf numFmtId="0" fontId="20" fillId="0" borderId="2" xfId="42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horizontal="right" vertical="center"/>
    </xf>
    <xf numFmtId="0" fontId="20" fillId="0" borderId="1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59">
    <cellStyle name="Comma" xfId="1" builtinId="3"/>
    <cellStyle name="Comma 2" xfId="4"/>
    <cellStyle name="Comma 2 2" xfId="5"/>
    <cellStyle name="Comma 2 2 2" xfId="6"/>
    <cellStyle name="Comma 2 2 3" xfId="7"/>
    <cellStyle name="Comma 2 3" xfId="8"/>
    <cellStyle name="Comma 3" xfId="3"/>
    <cellStyle name="Comma 3 2" xfId="9"/>
    <cellStyle name="Comma 4" xfId="10"/>
    <cellStyle name="Comma 4 2" xfId="11"/>
    <cellStyle name="Comma 5" xfId="12"/>
    <cellStyle name="Comma 6" xfId="13"/>
    <cellStyle name="Comma 7" xfId="14"/>
    <cellStyle name="Comma_ต้นทุนขั้น 3 ปี55ตาราง 7-12 เปรียบเทียบปี 53,54(7.2.55)ชุดคณะทำงาน" xfId="57"/>
    <cellStyle name="Hyperlink" xfId="56" builtinId="8"/>
    <cellStyle name="Normal" xfId="0" builtinId="0"/>
    <cellStyle name="Normal 2" xfId="15"/>
    <cellStyle name="Normal 2 2" xfId="16"/>
    <cellStyle name="Normal 3" xfId="17"/>
    <cellStyle name="Normal 3 2" xfId="2"/>
    <cellStyle name="Normal 3 3" xfId="18"/>
    <cellStyle name="Normal 4" xfId="19"/>
    <cellStyle name="Normal 4 2" xfId="20"/>
    <cellStyle name="Normal 5" xfId="21"/>
    <cellStyle name="Normal 6" xfId="22"/>
    <cellStyle name="Normal 7" xfId="23"/>
    <cellStyle name="Normal 7 2" xfId="24"/>
    <cellStyle name="Normal 8" xfId="25"/>
    <cellStyle name="Normal_ต้นทุนขั้น 3 ปี55ตาราง 7-12 เปรียบเทียบปี 53,54(7.2.55)ชุดคณะทำงาน" xfId="58"/>
    <cellStyle name="Percent 2" xfId="26"/>
    <cellStyle name="เครื่องหมายจุลภาค 2" xfId="27"/>
    <cellStyle name="เครื่องหมายจุลภาค 2 2" xfId="28"/>
    <cellStyle name="เครื่องหมายจุลภาค 2 2 2" xfId="29"/>
    <cellStyle name="เครื่องหมายจุลภาค 2 3" xfId="30"/>
    <cellStyle name="เครื่องหมายจุลภาค 2 4" xfId="31"/>
    <cellStyle name="เครื่องหมายจุลภาค 2 5" xfId="32"/>
    <cellStyle name="เครื่องหมายจุลภาค 3" xfId="33"/>
    <cellStyle name="เครื่องหมายจุลภาค 3 2" xfId="34"/>
    <cellStyle name="เครื่องหมายจุลภาค 4" xfId="35"/>
    <cellStyle name="เครื่องหมายจุลภาค 4 2" xfId="36"/>
    <cellStyle name="เครื่องหมายจุลภาค 5" xfId="37"/>
    <cellStyle name="เครื่องหมายจุลภาค 5 2" xfId="38"/>
    <cellStyle name="เครื่องหมายจุลภาค 6" xfId="39"/>
    <cellStyle name="เครื่องหมายจุลภาค_unitcost 1-12.49GFMIS" xfId="40"/>
    <cellStyle name="ปกติ 2" xfId="41"/>
    <cellStyle name="ปกติ 2 2" xfId="42"/>
    <cellStyle name="ปกติ 2 2 2" xfId="43"/>
    <cellStyle name="ปกติ 2 2 3" xfId="44"/>
    <cellStyle name="ปกติ 2 2 4" xfId="45"/>
    <cellStyle name="ปกติ 2 2 5" xfId="46"/>
    <cellStyle name="ปกติ 2 2 6" xfId="47"/>
    <cellStyle name="ปกติ 2 3" xfId="48"/>
    <cellStyle name="ปกติ 2 4" xfId="49"/>
    <cellStyle name="ปกติ 2 5" xfId="50"/>
    <cellStyle name="ปกติ 3" xfId="51"/>
    <cellStyle name="ปกติ 3 2" xfId="52"/>
    <cellStyle name="ปกติ 4" xfId="53"/>
    <cellStyle name="ปกติ 5" xfId="54"/>
    <cellStyle name="ปกติ_unitcost 1-12.49GFMIS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445770</xdr:colOff>
      <xdr:row>39</xdr:row>
      <xdr:rowOff>180975</xdr:rowOff>
    </xdr:from>
    <xdr:to>
      <xdr:col>1</xdr:col>
      <xdr:colOff>455295</xdr:colOff>
      <xdr:row>42</xdr:row>
      <xdr:rowOff>0</xdr:rowOff>
    </xdr:to>
    <xdr:cxnSp macro="">
      <xdr:nvCxnSpPr>
        <xdr:cNvPr id="2" name="Straight Arrow Connector 1"/>
        <xdr:cNvCxnSpPr/>
      </xdr:nvCxnSpPr>
      <xdr:spPr>
        <a:xfrm flipV="1">
          <a:off x="3103245" y="9610725"/>
          <a:ext cx="95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Dcost2018/exclude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D_cost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05;&#3657;&#3609;&#3607;&#3640;&#3609;2562\table1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lude"/>
      <sheetName val="exclude (2)"/>
      <sheetName val="ตารางที่ 1 ต้นทุนผลผลิตรวม60"/>
      <sheetName val="ตารางที่ 1 ต้นทุนผลผลิตรวม61"/>
      <sheetName val="ตารางที่ 1 ต้นทุนผลผลิตรวม(ต่อ)"/>
      <sheetName val="ตารางที่ 2ต้นทุน2560"/>
      <sheetName val="Sheet1"/>
    </sheetNames>
    <sheetDataSet>
      <sheetData sheetId="0"/>
      <sheetData sheetId="1"/>
      <sheetData sheetId="2"/>
      <sheetData sheetId="3"/>
      <sheetData sheetId="4">
        <row r="5">
          <cell r="H5" t="str">
            <v>บำนาญปกติ</v>
          </cell>
          <cell r="I5">
            <v>1288340937.95</v>
          </cell>
        </row>
        <row r="6">
          <cell r="H6" t="str">
            <v>บำนาญพิเศษ</v>
          </cell>
          <cell r="I6">
            <v>171234</v>
          </cell>
        </row>
        <row r="7">
          <cell r="H7" t="str">
            <v>เงินช่วยเหลือรายเดือนผู้รับเบี้ยหวัดบำนาญ</v>
          </cell>
          <cell r="I7">
            <v>4114370.9</v>
          </cell>
        </row>
        <row r="8">
          <cell r="H8" t="str">
            <v>เงินช่วยค่าครองชีพผู้รับเบี้ยหวัดบำนาญ</v>
          </cell>
          <cell r="I8">
            <v>112001661.62</v>
          </cell>
        </row>
        <row r="9">
          <cell r="H9" t="str">
            <v>เงินบำเหน็จ</v>
          </cell>
          <cell r="I9">
            <v>32286973</v>
          </cell>
        </row>
        <row r="10">
          <cell r="H10" t="str">
            <v>เงินบำเหน็จตกทอด</v>
          </cell>
          <cell r="I10">
            <v>61734131.990000002</v>
          </cell>
        </row>
        <row r="11">
          <cell r="H11" t="str">
            <v>เงินบำเหน็จดำรงชีพ</v>
          </cell>
          <cell r="I11">
            <v>123198441.8</v>
          </cell>
        </row>
        <row r="12">
          <cell r="H12" t="str">
            <v>เงินช่วยพิเศษกรณีผู้รับบำนาญตาย</v>
          </cell>
          <cell r="I12">
            <v>4884731.97</v>
          </cell>
        </row>
        <row r="13">
          <cell r="H13" t="str">
            <v>บำเหน็จรายเดือนสำหรับการเบิกเงินบำเหน็จลูกจ้าง</v>
          </cell>
          <cell r="I13">
            <v>71141190.680000007</v>
          </cell>
        </row>
        <row r="14">
          <cell r="H14" t="str">
            <v>บำเหน็จบำนาญ อื่น</v>
          </cell>
          <cell r="I14">
            <v>9163.44</v>
          </cell>
        </row>
        <row r="15">
          <cell r="H15" t="str">
            <v>เงินช่วยการศึกษาบุตร</v>
          </cell>
          <cell r="I15">
            <v>3858458.25</v>
          </cell>
        </row>
        <row r="16">
          <cell r="H16" t="str">
            <v>ค่ารักษาพยาบาลผู้ป่วยนอก-รพ.รัฐ-เบี้ยหวัด/บำนาญ</v>
          </cell>
          <cell r="I16">
            <v>183415195.97999999</v>
          </cell>
        </row>
        <row r="17">
          <cell r="H17" t="str">
            <v>ค่ารักษาพยาบาลผู้ป่วยใน-รพ.รัฐ-เบี้ยหวัด/บำนาญ</v>
          </cell>
          <cell r="I17">
            <v>59637412.960000001</v>
          </cell>
        </row>
        <row r="18">
          <cell r="H18" t="str">
            <v>ค่ารักษาพยาบาลผู้ป่วยนอก-รพ.เอกชน-เบี้ยหวัด/บำนาญ</v>
          </cell>
          <cell r="I18">
            <v>5699549</v>
          </cell>
        </row>
        <row r="19">
          <cell r="H19" t="str">
            <v>ค่ารักษาพยาบาลผู้ป่วยใน-รพ.เอกชน-เบี้ยหวัด/บำนาญ</v>
          </cell>
          <cell r="I19">
            <v>2801131.75</v>
          </cell>
        </row>
        <row r="20">
          <cell r="H20" t="str">
            <v>TE-หน่วยงานส่งเงินเบิกเกินส่งคืนให้กรมบัญชีกลาง</v>
          </cell>
          <cell r="I20">
            <v>5911279.7199999997</v>
          </cell>
        </row>
        <row r="21">
          <cell r="H21" t="str">
            <v>TE-หน่วยงานโอนเงินนอกงบประมาณให้กรมบัญชีกลาง</v>
          </cell>
          <cell r="I21">
            <v>32028551927.23</v>
          </cell>
        </row>
        <row r="22">
          <cell r="H22" t="str">
            <v>TE-หน่วยงานโอนเงินรายได้แผ่นดินให้กรมบัญชีกลาง</v>
          </cell>
          <cell r="I22">
            <v>1906132326627.4299</v>
          </cell>
        </row>
        <row r="23">
          <cell r="H23" t="str">
            <v>TE-ปรับเงินฝากคลัง</v>
          </cell>
          <cell r="I23">
            <v>142950523708.36899</v>
          </cell>
        </row>
        <row r="24">
          <cell r="H24" t="str">
            <v>TE-หน่วยงานโอนเงินให้หน่วยงานอื่น</v>
          </cell>
          <cell r="I24">
            <v>315696706.56</v>
          </cell>
        </row>
        <row r="25">
          <cell r="H25" t="str">
            <v>T/E-หน่วยงานโอนบัตรภาษีส่วนที่เป็นรายได้แผ่นดิน</v>
          </cell>
          <cell r="I25">
            <v>8307625626.6000099</v>
          </cell>
        </row>
        <row r="26">
          <cell r="H26" t="str">
            <v>TE-รายได้แผ่นดินรอนำส่งคลัง</v>
          </cell>
          <cell r="I26">
            <v>-1073330129</v>
          </cell>
        </row>
        <row r="27">
          <cell r="H27" t="str">
            <v>TE-ภายในกรมเดียวกัน</v>
          </cell>
          <cell r="I27">
            <v>8044821084.9998903</v>
          </cell>
        </row>
        <row r="28">
          <cell r="H28" t="str">
            <v>ค่าใช้จ่ายระหว่างหน่วยงาน-โอนบัตรภาษีเงินนอก</v>
          </cell>
          <cell r="I28">
            <v>63762036.840000197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 1 ต้นทุนผลผลิตรวม2562"/>
      <sheetName val="ตารางที่ 1.2562 (ต่อ) "/>
      <sheetName val="ตารางที่ 1 ต้นทุนผลผลิตรวม2563"/>
      <sheetName val="ตารางที่ 1 (2563ต่อ) "/>
      <sheetName val="ตารางที่ 2ต้นทุน2563"/>
      <sheetName val="ตารางที่ 3 กิจกรรมย่อย (2563)"/>
      <sheetName val="ตารางที่ 4 ต้นทุนผลผลิตย่อย2563"/>
      <sheetName val="ปันหน่วยสนับสนุนเข้าหลัก 63"/>
      <sheetName val="ตารางที่ 5 กิจกรรรมหลัก63"/>
      <sheetName val="ตารางที่ 6 ผลผลิตหลัก63"/>
      <sheetName val="ตาราง 7 ปี 2563"/>
      <sheetName val="ต.7(อธิบาย)"/>
      <sheetName val="วิเคราะห์ ตาราง7กจม.ย่อย 63"/>
      <sheetName val="ตาราง 8 ผลผลิตย่อย ปี 2563"/>
      <sheetName val="ต.8(อธิบาย)"/>
      <sheetName val="ตาราง 9 กจม.หลัก(2563)"/>
      <sheetName val="ตาราง 11 ต้นทุนทางตรง (Templa)"/>
      <sheetName val="ตาราง 10 ผลผลิตหลักแยก (2563)"/>
      <sheetName val="ตาราง 11 ต้นทุนทางตรง  (2563)"/>
      <sheetName val="ต.11(อธิบาย)"/>
      <sheetName val="ตาราง 12 ต้นทุนทางอ้อม (2563)"/>
      <sheetName val="ต.12(อธิบาย)"/>
      <sheetName val="รายงานสรุปผลการวิเคราะห์"/>
      <sheetName val="ตารางที่ 2ต้นทุน2562"/>
      <sheetName val="ตารางที่ 3 กิจกรรมย่อย (2562)"/>
      <sheetName val="ตารางที่ 4 ต้นทุนผลผลิตย่อย 62"/>
      <sheetName val="ปันหน่วยสนับสนุนเข้าหลัก 62"/>
      <sheetName val="ตารางที่ 5 กิจกรรรมหลัก62"/>
      <sheetName val="ตารางที่ 6 ผลผลิตหลัก62"/>
      <sheetName val="ตาราง 7 ปี 2562"/>
      <sheetName val="วิเคราะห์ ตาราง7กจม.ย่อย 62"/>
      <sheetName val="Sheet1 (2)"/>
      <sheetName val="ตาราง 8 ผลผลิตย่อย ปี 2562"/>
      <sheetName val="ตาราง 9 กจม.หลักแยกตามแหล่งเงิน"/>
      <sheetName val="ตาราง 10 ผลผลิตหลักแยกแหล่งเงิน"/>
      <sheetName val="ตาราง 11 ต้นทุนทางตรง "/>
      <sheetName val="วิเคราะห์ 11 ต้นทุนทางตรง"/>
      <sheetName val="ตาราง 12 ต้นทุนทางอ้อม"/>
      <sheetName val="Sheet4"/>
      <sheetName val="ตารางที่ 1 ต้นทุนผลผลิตรวม61"/>
      <sheetName val="ตารางที่ 1 ต้นทุนผลผลิตรวม61(ใช"/>
      <sheetName val="ตารางที่ 1 (ต่อ)"/>
      <sheetName val="ตารางที่ 2ต้นทุน2561"/>
      <sheetName val="ตารางที่ 3 กิจกรรมย่อย61new"/>
      <sheetName val="ตารางที่ 6 ผลผลิตหลัก (2)"/>
      <sheetName val="ตารางที่ 3 กิจกรรมย่อย"/>
      <sheetName val="ตารางที่ 4 ต้นทุนผลผลิตย่อย"/>
      <sheetName val="ปันหน่วยสนับสนุนเข้าหลัก ปี61"/>
      <sheetName val="ตารางที่ 5 กิจกรรรมหลัก"/>
      <sheetName val="ตารางที่ 6 ผลผลิตหลัก"/>
      <sheetName val="Sheet1"/>
      <sheetName val="Sheet2"/>
    </sheetNames>
    <sheetDataSet>
      <sheetData sheetId="0"/>
      <sheetData sheetId="1"/>
      <sheetData sheetId="2"/>
      <sheetData sheetId="3">
        <row r="5">
          <cell r="H5" t="str">
            <v>บำนาญปกติ</v>
          </cell>
          <cell r="I5">
            <v>1594911114.2</v>
          </cell>
        </row>
        <row r="6">
          <cell r="H6" t="str">
            <v>บำนาญพิเศษ</v>
          </cell>
          <cell r="I6">
            <v>166572.75</v>
          </cell>
        </row>
        <row r="7">
          <cell r="H7" t="str">
            <v>เงินช่วยเหลือรายเดือนผู้รับเบี้ยหวัดบำนาญ</v>
          </cell>
          <cell r="I7">
            <v>4003407.24</v>
          </cell>
        </row>
        <row r="8">
          <cell r="H8" t="str">
            <v>เงินช่วยค่าครองชีพผู้รับเบี้ยหวัดบำนาญ</v>
          </cell>
          <cell r="I8">
            <v>105050667.09999999</v>
          </cell>
        </row>
        <row r="9">
          <cell r="H9" t="str">
            <v>เงินบำเหน็จ</v>
          </cell>
          <cell r="I9">
            <v>27085073.5</v>
          </cell>
        </row>
        <row r="10">
          <cell r="H10" t="str">
            <v>เงินบำเหน็จตกทอด</v>
          </cell>
          <cell r="I10">
            <v>54522723.229999997</v>
          </cell>
        </row>
        <row r="11">
          <cell r="H11" t="str">
            <v>เงินบำเหน็จดำรงชีพ</v>
          </cell>
          <cell r="I11">
            <v>162057313.69999999</v>
          </cell>
        </row>
        <row r="12">
          <cell r="H12" t="str">
            <v>เงินช่วยพิเศษกรณีผู้รับบำนาญตาย</v>
          </cell>
          <cell r="I12">
            <v>5071243.26</v>
          </cell>
        </row>
        <row r="13">
          <cell r="H13" t="str">
            <v>บำเหน็จรายเดือนสำหรับการเบิกเงินบำเหน็จลูกจ้าง</v>
          </cell>
          <cell r="I13">
            <v>104706289.26000001</v>
          </cell>
        </row>
        <row r="14">
          <cell r="H14" t="str">
            <v>บำเหน็จบำนาญ อื่น</v>
          </cell>
          <cell r="I14">
            <v>6719.7</v>
          </cell>
        </row>
        <row r="15">
          <cell r="H15" t="str">
            <v>เงินช่วยการศึกษาบุตร</v>
          </cell>
          <cell r="I15">
            <v>3827822</v>
          </cell>
        </row>
        <row r="16">
          <cell r="H16" t="str">
            <v>ค่ารักษาพยาบาลผู้ป่วยนอก-รพ.รัฐ-เบี้ยหวัด/บำนาญ</v>
          </cell>
          <cell r="I16">
            <v>207817703.81999999</v>
          </cell>
        </row>
        <row r="17">
          <cell r="H17" t="str">
            <v>ค่ารักษาพยาบาลผู้ป่วยใน-รพ.รัฐ-เบี้ยหวัด/บำนาญ</v>
          </cell>
          <cell r="I17">
            <v>63567834.7999999</v>
          </cell>
        </row>
        <row r="18">
          <cell r="H18" t="str">
            <v>ค่ารักษาพยาบาลผู้ป่วยนอก-รพ.เอกชน-เบี้ยหวัด/บำนาญ</v>
          </cell>
          <cell r="I18">
            <v>7089485.3499999996</v>
          </cell>
        </row>
        <row r="19">
          <cell r="H19" t="str">
            <v>ค่ารักษาพยาบาลผู้ป่วยใน-รพ.เอกชน-เบี้ยหวัด/บำนาญ</v>
          </cell>
          <cell r="I19">
            <v>3950868.59</v>
          </cell>
        </row>
        <row r="20">
          <cell r="H20" t="str">
            <v>TE-หน่วยงานส่งเงินเบิกเกินส่งคืนให้กรมบัญชีกลาง</v>
          </cell>
          <cell r="I20">
            <v>8558809.6199999992</v>
          </cell>
        </row>
        <row r="21">
          <cell r="H21" t="str">
            <v>TE-หน่วยงานโอนเงินนอกงบประมาณให้กรมบัญชีกลาง</v>
          </cell>
          <cell r="I21">
            <v>30996214776.719299</v>
          </cell>
        </row>
        <row r="22">
          <cell r="H22" t="str">
            <v>TE-หน่วยงานโอนเงินรายได้แผ่นดินให้กรมบัญชีกลาง</v>
          </cell>
          <cell r="I22">
            <v>1746475536623.5</v>
          </cell>
        </row>
        <row r="23">
          <cell r="H23" t="str">
            <v>TE-ปรับเงินฝากคลัง</v>
          </cell>
          <cell r="I23">
            <v>136941249718.19</v>
          </cell>
        </row>
        <row r="24">
          <cell r="H24" t="str">
            <v>TE-หน่วยงานโอนเงินให้หน่วยงานอื่น</v>
          </cell>
          <cell r="I24">
            <v>269256604.38</v>
          </cell>
        </row>
        <row r="25">
          <cell r="H25" t="str">
            <v>T/E-หน่วยงานโอนบัตรภาษีส่วนที่เป็นรายได้แผ่นดิน</v>
          </cell>
          <cell r="I25">
            <v>5265808974.8700104</v>
          </cell>
        </row>
        <row r="26">
          <cell r="H26" t="str">
            <v>TE-รายได้แผ่นดินรอนำส่งคลัง</v>
          </cell>
          <cell r="I26">
            <v>50919580817.120003</v>
          </cell>
        </row>
        <row r="27">
          <cell r="H27" t="str">
            <v>TE-ภายในกรมเดียวกัน</v>
          </cell>
          <cell r="I27">
            <v>5025110517.4200401</v>
          </cell>
        </row>
        <row r="28">
          <cell r="H28" t="str">
            <v>ค่าใช้จ่ายระหว่างหน่วยงาน-โอนบัตรภาษีเงินนอก</v>
          </cell>
          <cell r="I28">
            <v>29770525.140000001</v>
          </cell>
        </row>
        <row r="29">
          <cell r="H29" t="str">
            <v>ปรับหมวดรายจ่าย</v>
          </cell>
          <cell r="I29">
            <v>3.9705810195300702E-8</v>
          </cell>
        </row>
        <row r="30">
          <cell r="H30" t="str">
            <v>พักค่าใช้จ่าย</v>
          </cell>
          <cell r="I30">
            <v>3.9705810195300702E-8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1 (2)"/>
      <sheetName val="ตารางที่ 1 ต้นทุนผลผลิตรวม61(ใช"/>
      <sheetName val="ตารางที่ 1 (ต่อ)"/>
      <sheetName val="ตารางที่ 1 ต้นทุนผลผลิตรวม2562"/>
      <sheetName val="ตารางที่ 1.2562 (ต่อ) "/>
      <sheetName val="exclude (2)"/>
      <sheetName val="ตารางที่ 2ต้นทุน2562"/>
      <sheetName val="ตารางที่ 3 กิจกรรมย่อย "/>
    </sheetNames>
    <sheetDataSet>
      <sheetData sheetId="0"/>
      <sheetData sheetId="1"/>
      <sheetData sheetId="2"/>
      <sheetData sheetId="3"/>
      <sheetData sheetId="4"/>
      <sheetData sheetId="5">
        <row r="5">
          <cell r="I5" t="str">
            <v>บำนาญปกติ</v>
          </cell>
          <cell r="J5">
            <v>1437352751.6800001</v>
          </cell>
        </row>
        <row r="6">
          <cell r="I6" t="str">
            <v>บำนาญพิเศษ</v>
          </cell>
          <cell r="J6">
            <v>168131.52</v>
          </cell>
        </row>
        <row r="7">
          <cell r="I7" t="str">
            <v>เงินช่วยเหลือรายเดือนผู้รับเบี้ยหวัดบำนาญ</v>
          </cell>
          <cell r="J7">
            <v>4087080.3</v>
          </cell>
        </row>
        <row r="8">
          <cell r="I8" t="str">
            <v>เงินช่วยค่าครองชีพผู้รับเบี้ยหวัดบำนาญ</v>
          </cell>
          <cell r="J8">
            <v>108612362.26000001</v>
          </cell>
        </row>
        <row r="9">
          <cell r="I9" t="str">
            <v>เงินบำเหน็จ</v>
          </cell>
          <cell r="J9">
            <v>23779615.199999999</v>
          </cell>
        </row>
        <row r="10">
          <cell r="I10" t="str">
            <v>เงินบำเหน็จตกทอด</v>
          </cell>
          <cell r="J10">
            <v>60318893.130000003</v>
          </cell>
        </row>
        <row r="11">
          <cell r="I11" t="str">
            <v>เงินบำเหน็จดำรงชีพ</v>
          </cell>
          <cell r="J11">
            <v>147456588.09999999</v>
          </cell>
        </row>
        <row r="12">
          <cell r="I12" t="str">
            <v>เงินช่วยพิเศษกรณีผู้รับบำนาญตาย</v>
          </cell>
          <cell r="J12">
            <v>5260974.12</v>
          </cell>
        </row>
        <row r="13">
          <cell r="I13" t="str">
            <v>บำเหน็จรายเดือนสำหรับการเบิกเงินบำเหน็จลูกจ้าง</v>
          </cell>
          <cell r="J13">
            <v>90262959.230000004</v>
          </cell>
        </row>
        <row r="14">
          <cell r="I14" t="str">
            <v>บำเหน็จบำนาญ อื่น</v>
          </cell>
          <cell r="J14">
            <v>9061.44</v>
          </cell>
        </row>
        <row r="15">
          <cell r="I15" t="str">
            <v>เงินช่วยการศึกษาบุตร</v>
          </cell>
          <cell r="J15">
            <v>4105601.75</v>
          </cell>
        </row>
        <row r="16">
          <cell r="I16" t="str">
            <v>ค่ารักษาพยาบาลผู้ป่วยนอก-รพ.รัฐ-เบี้ยหวัด/บำนาญ</v>
          </cell>
          <cell r="J16">
            <v>189721886.13999999</v>
          </cell>
        </row>
        <row r="17">
          <cell r="I17" t="str">
            <v>ค่ารักษาพยาบาลผู้ป่วยใน-รพ.รัฐ-เบี้ยหวัด/บำนาญ</v>
          </cell>
          <cell r="J17">
            <v>64165736.8699999</v>
          </cell>
        </row>
        <row r="18">
          <cell r="I18" t="str">
            <v>ค่ารักษาพยาบาลผู้ป่วยนอก-รพ.เอกชน-เบี้ยหวัด/บำนาญ</v>
          </cell>
          <cell r="J18">
            <v>5202692.55</v>
          </cell>
        </row>
        <row r="19">
          <cell r="I19" t="str">
            <v>ค่ารักษาพยาบาลผู้ป่วยใน-รพ.เอกชน-เบี้ยหวัด/บำนาญ</v>
          </cell>
          <cell r="J19">
            <v>3176285.84</v>
          </cell>
        </row>
        <row r="20">
          <cell r="I20" t="str">
            <v>TE-หน่วยงานส่งเงินเบิกเกินส่งคืนให้กรมบัญชีกลาง</v>
          </cell>
          <cell r="J20">
            <v>3298504.03</v>
          </cell>
        </row>
        <row r="21">
          <cell r="I21" t="str">
            <v>TE-หน่วยงานโอนเงินนอกงบประมาณให้กรมบัญชีกลาง</v>
          </cell>
          <cell r="J21">
            <v>32952632333.420101</v>
          </cell>
        </row>
        <row r="22">
          <cell r="I22" t="str">
            <v>TE-หน่วยงานโอนเงินรายได้แผ่นดินให้กรมบัญชีกลาง</v>
          </cell>
          <cell r="J22">
            <v>1947818690588</v>
          </cell>
        </row>
        <row r="23">
          <cell r="I23" t="str">
            <v>TE-ปรับเงินฝากคลัง</v>
          </cell>
          <cell r="J23">
            <v>147894382142.229</v>
          </cell>
        </row>
        <row r="24">
          <cell r="I24" t="str">
            <v>TE-หน่วยงานโอนเงินให้หน่วยงานอื่น</v>
          </cell>
          <cell r="J24">
            <v>307303975.52999997</v>
          </cell>
        </row>
        <row r="25">
          <cell r="I25" t="str">
            <v>T/E-หน่วยงานโอนบัตรภาษีส่วนที่เป็นรายได้แผ่นดิน</v>
          </cell>
          <cell r="J25">
            <v>6319637032.3099899</v>
          </cell>
        </row>
        <row r="26">
          <cell r="I26" t="str">
            <v>TE-รายได้แผ่นดินรอนำส่งคลัง</v>
          </cell>
          <cell r="J26">
            <v>35972144929.910004</v>
          </cell>
        </row>
        <row r="27">
          <cell r="I27" t="str">
            <v>TE-ภายในกรมเดียวกัน</v>
          </cell>
          <cell r="J27">
            <v>5325162863.7500095</v>
          </cell>
        </row>
        <row r="28">
          <cell r="I28" t="str">
            <v>ค่าใช้จ่ายระหว่างหน่วยงาน-โอนบัตรภาษีเงินนอก</v>
          </cell>
          <cell r="J28">
            <v>29976734.390000001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-0.249977111117893"/>
  </sheetPr>
  <dimension ref="A1:F15"/>
  <sheetViews>
    <sheetView zoomScale="70" zoomScaleNormal="70" workbookViewId="0">
      <selection activeCell="G17" sqref="G17"/>
    </sheetView>
  </sheetViews>
  <sheetFormatPr defaultRowHeight="26.25"/>
  <cols>
    <col min="1" max="1" width="5" style="1" customWidth="1"/>
    <col min="2" max="2" width="45.85546875" style="1" customWidth="1"/>
    <col min="3" max="3" width="30.140625" style="5" bestFit="1" customWidth="1"/>
    <col min="4" max="4" width="28.28515625" style="5" bestFit="1" customWidth="1"/>
    <col min="5" max="5" width="25.85546875" style="5" customWidth="1"/>
    <col min="6" max="6" width="27.5703125" style="5" bestFit="1" customWidth="1"/>
    <col min="7" max="7" width="16.7109375" style="1" bestFit="1" customWidth="1"/>
    <col min="8" max="16384" width="9.140625" style="1"/>
  </cols>
  <sheetData>
    <row r="1" spans="1:6" ht="33.75">
      <c r="A1" s="518" t="s">
        <v>0</v>
      </c>
      <c r="B1" s="518"/>
      <c r="C1" s="518"/>
      <c r="D1" s="518"/>
      <c r="E1" s="518"/>
      <c r="F1" s="518"/>
    </row>
    <row r="2" spans="1:6" ht="33.75">
      <c r="A2" s="518" t="s">
        <v>1</v>
      </c>
      <c r="B2" s="518"/>
      <c r="C2" s="518"/>
      <c r="D2" s="518"/>
      <c r="E2" s="518"/>
      <c r="F2" s="518"/>
    </row>
    <row r="3" spans="1:6" ht="33.75">
      <c r="A3" s="518" t="s">
        <v>2</v>
      </c>
      <c r="B3" s="518"/>
      <c r="C3" s="518"/>
      <c r="D3" s="518"/>
      <c r="E3" s="518"/>
      <c r="F3" s="518"/>
    </row>
    <row r="4" spans="1:6" ht="22.5" customHeight="1">
      <c r="A4" s="2"/>
      <c r="B4" s="2"/>
      <c r="C4" s="3"/>
      <c r="D4" s="3"/>
      <c r="E4" s="3"/>
      <c r="F4" s="3"/>
    </row>
    <row r="5" spans="1:6" s="4" customFormat="1" ht="33.75">
      <c r="A5" s="519" t="s">
        <v>3</v>
      </c>
      <c r="B5" s="519"/>
      <c r="C5" s="519"/>
      <c r="D5" s="519"/>
      <c r="E5" s="519"/>
      <c r="F5" s="519"/>
    </row>
    <row r="6" spans="1:6">
      <c r="F6" s="6" t="s">
        <v>4</v>
      </c>
    </row>
    <row r="7" spans="1:6" s="8" customFormat="1">
      <c r="A7" s="520" t="s">
        <v>5</v>
      </c>
      <c r="B7" s="521"/>
      <c r="C7" s="7" t="s">
        <v>6</v>
      </c>
      <c r="D7" s="7" t="s">
        <v>7</v>
      </c>
      <c r="E7" s="7" t="s">
        <v>8</v>
      </c>
      <c r="F7" s="7" t="s">
        <v>9</v>
      </c>
    </row>
    <row r="8" spans="1:6" s="12" customFormat="1">
      <c r="A8" s="9" t="s">
        <v>10</v>
      </c>
      <c r="B8" s="9"/>
      <c r="C8" s="10">
        <v>7653931237.6000004</v>
      </c>
      <c r="D8" s="10">
        <v>674182551.49000001</v>
      </c>
      <c r="E8" s="10">
        <v>1089234458.1300004</v>
      </c>
      <c r="F8" s="11">
        <f>SUM(C8:E8)</f>
        <v>9417348247.2200012</v>
      </c>
    </row>
    <row r="9" spans="1:6" s="12" customFormat="1">
      <c r="A9" s="9" t="s">
        <v>11</v>
      </c>
      <c r="B9" s="9"/>
      <c r="C9" s="10">
        <v>10491585.27</v>
      </c>
      <c r="D9" s="10">
        <v>65697153.829999998</v>
      </c>
      <c r="E9" s="10">
        <v>0</v>
      </c>
      <c r="F9" s="11">
        <f t="shared" ref="F9:F14" si="0">SUM(C9:E9)</f>
        <v>76188739.099999994</v>
      </c>
    </row>
    <row r="10" spans="1:6" s="12" customFormat="1">
      <c r="A10" s="9" t="s">
        <v>12</v>
      </c>
      <c r="B10" s="9"/>
      <c r="C10" s="10">
        <v>3934372.2</v>
      </c>
      <c r="D10" s="10">
        <v>24893353.310000002</v>
      </c>
      <c r="E10" s="10">
        <v>0</v>
      </c>
      <c r="F10" s="11">
        <f t="shared" si="0"/>
        <v>28827725.510000002</v>
      </c>
    </row>
    <row r="11" spans="1:6" s="12" customFormat="1">
      <c r="A11" s="9" t="s">
        <v>13</v>
      </c>
      <c r="B11" s="9"/>
      <c r="C11" s="10">
        <v>1711155653.1000004</v>
      </c>
      <c r="D11" s="10">
        <v>1144183721.8599997</v>
      </c>
      <c r="E11" s="10">
        <v>0</v>
      </c>
      <c r="F11" s="11">
        <f t="shared" si="0"/>
        <v>2855339374.96</v>
      </c>
    </row>
    <row r="12" spans="1:6" s="12" customFormat="1">
      <c r="A12" s="9" t="s">
        <v>14</v>
      </c>
      <c r="B12" s="9"/>
      <c r="C12" s="10">
        <v>280761625.5999999</v>
      </c>
      <c r="D12" s="10">
        <v>306251665.36000007</v>
      </c>
      <c r="E12" s="10">
        <v>8018286.8999999985</v>
      </c>
      <c r="F12" s="11">
        <f t="shared" si="0"/>
        <v>595031577.86000001</v>
      </c>
    </row>
    <row r="13" spans="1:6">
      <c r="A13" s="13" t="s">
        <v>15</v>
      </c>
      <c r="B13" s="13"/>
      <c r="C13" s="14">
        <v>0</v>
      </c>
      <c r="D13" s="14">
        <v>0</v>
      </c>
      <c r="E13" s="14">
        <v>0</v>
      </c>
      <c r="F13" s="11">
        <f t="shared" si="0"/>
        <v>0</v>
      </c>
    </row>
    <row r="14" spans="1:6">
      <c r="A14" s="13" t="s">
        <v>16</v>
      </c>
      <c r="B14" s="13"/>
      <c r="C14" s="10">
        <v>10329676.02</v>
      </c>
      <c r="D14" s="10">
        <v>213393.92000000001</v>
      </c>
      <c r="E14" s="10">
        <v>196</v>
      </c>
      <c r="F14" s="11">
        <f t="shared" si="0"/>
        <v>10543265.939999999</v>
      </c>
    </row>
    <row r="15" spans="1:6" s="16" customFormat="1">
      <c r="A15" s="517" t="s">
        <v>17</v>
      </c>
      <c r="B15" s="517"/>
      <c r="C15" s="15">
        <f>SUM(C8:C14)</f>
        <v>9670604149.7900028</v>
      </c>
      <c r="D15" s="15">
        <f>SUM(D8:D14)</f>
        <v>2215421839.77</v>
      </c>
      <c r="E15" s="15">
        <f>SUM(E8:E14)</f>
        <v>1097252941.0300004</v>
      </c>
      <c r="F15" s="11">
        <f>SUM(F8:F14)</f>
        <v>12983278930.590002</v>
      </c>
    </row>
  </sheetData>
  <sheetProtection password="CCC5" sheet="1" objects="1" scenarios="1"/>
  <mergeCells count="6">
    <mergeCell ref="A15:B15"/>
    <mergeCell ref="A1:F1"/>
    <mergeCell ref="A2:F2"/>
    <mergeCell ref="A3:F3"/>
    <mergeCell ref="A5:F5"/>
    <mergeCell ref="A7:B7"/>
  </mergeCells>
  <printOptions horizontalCentered="1"/>
  <pageMargins left="0.261811024" right="0" top="0.78740157480314998" bottom="0.59055118110236204" header="0.511811023622047" footer="0.511811023622047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-0.249977111117893"/>
  </sheetPr>
  <dimension ref="A1:U48"/>
  <sheetViews>
    <sheetView topLeftCell="F1" zoomScale="80" zoomScaleNormal="80" workbookViewId="0">
      <selection activeCell="N22" sqref="N22"/>
    </sheetView>
  </sheetViews>
  <sheetFormatPr defaultRowHeight="18.75"/>
  <cols>
    <col min="1" max="1" width="24.28515625" style="380" customWidth="1"/>
    <col min="2" max="2" width="38.85546875" style="380" customWidth="1"/>
    <col min="3" max="3" width="18.7109375" style="380" bestFit="1" customWidth="1"/>
    <col min="4" max="5" width="17.85546875" style="380" bestFit="1" customWidth="1"/>
    <col min="6" max="6" width="16.28515625" style="380" bestFit="1" customWidth="1"/>
    <col min="7" max="7" width="19.85546875" style="380" bestFit="1" customWidth="1"/>
    <col min="8" max="8" width="21.7109375" style="380" bestFit="1" customWidth="1"/>
    <col min="9" max="9" width="8.85546875" style="380" bestFit="1" customWidth="1"/>
    <col min="10" max="10" width="14.28515625" style="380" bestFit="1" customWidth="1"/>
    <col min="11" max="13" width="17.85546875" style="380" bestFit="1" customWidth="1"/>
    <col min="14" max="14" width="16.28515625" style="380" bestFit="1" customWidth="1"/>
    <col min="15" max="15" width="19.85546875" style="380" bestFit="1" customWidth="1"/>
    <col min="16" max="16" width="22.85546875" style="383" bestFit="1" customWidth="1"/>
    <col min="17" max="17" width="8.42578125" style="380" bestFit="1" customWidth="1"/>
    <col min="18" max="18" width="12.85546875" style="380" bestFit="1" customWidth="1"/>
    <col min="19" max="19" width="12" style="380" bestFit="1" customWidth="1"/>
    <col min="20" max="20" width="12.28515625" style="380" bestFit="1" customWidth="1"/>
    <col min="21" max="21" width="14" style="380" bestFit="1" customWidth="1"/>
    <col min="22" max="256" width="9.140625" style="380"/>
    <col min="257" max="257" width="26.85546875" style="380" customWidth="1"/>
    <col min="258" max="258" width="38.85546875" style="380" customWidth="1"/>
    <col min="259" max="260" width="18.7109375" style="380" bestFit="1" customWidth="1"/>
    <col min="261" max="262" width="16.85546875" style="380" bestFit="1" customWidth="1"/>
    <col min="263" max="263" width="19.85546875" style="380" bestFit="1" customWidth="1"/>
    <col min="264" max="264" width="22.85546875" style="380" bestFit="1" customWidth="1"/>
    <col min="265" max="265" width="8.85546875" style="380" bestFit="1" customWidth="1"/>
    <col min="266" max="266" width="14.28515625" style="380" bestFit="1" customWidth="1"/>
    <col min="267" max="267" width="18.85546875" style="380" customWidth="1"/>
    <col min="268" max="269" width="18.7109375" style="380" bestFit="1" customWidth="1"/>
    <col min="270" max="270" width="16.85546875" style="380" bestFit="1" customWidth="1"/>
    <col min="271" max="271" width="19.85546875" style="380" bestFit="1" customWidth="1"/>
    <col min="272" max="272" width="22.85546875" style="380" bestFit="1" customWidth="1"/>
    <col min="273" max="273" width="8.42578125" style="380" bestFit="1" customWidth="1"/>
    <col min="274" max="274" width="14.42578125" style="380" bestFit="1" customWidth="1"/>
    <col min="275" max="276" width="12" style="380" bestFit="1" customWidth="1"/>
    <col min="277" max="277" width="14" style="380" bestFit="1" customWidth="1"/>
    <col min="278" max="512" width="9.140625" style="380"/>
    <col min="513" max="513" width="26.85546875" style="380" customWidth="1"/>
    <col min="514" max="514" width="38.85546875" style="380" customWidth="1"/>
    <col min="515" max="516" width="18.7109375" style="380" bestFit="1" customWidth="1"/>
    <col min="517" max="518" width="16.85546875" style="380" bestFit="1" customWidth="1"/>
    <col min="519" max="519" width="19.85546875" style="380" bestFit="1" customWidth="1"/>
    <col min="520" max="520" width="22.85546875" style="380" bestFit="1" customWidth="1"/>
    <col min="521" max="521" width="8.85546875" style="380" bestFit="1" customWidth="1"/>
    <col min="522" max="522" width="14.28515625" style="380" bestFit="1" customWidth="1"/>
    <col min="523" max="523" width="18.85546875" style="380" customWidth="1"/>
    <col min="524" max="525" width="18.7109375" style="380" bestFit="1" customWidth="1"/>
    <col min="526" max="526" width="16.85546875" style="380" bestFit="1" customWidth="1"/>
    <col min="527" max="527" width="19.85546875" style="380" bestFit="1" customWidth="1"/>
    <col min="528" max="528" width="22.85546875" style="380" bestFit="1" customWidth="1"/>
    <col min="529" max="529" width="8.42578125" style="380" bestFit="1" customWidth="1"/>
    <col min="530" max="530" width="14.42578125" style="380" bestFit="1" customWidth="1"/>
    <col min="531" max="532" width="12" style="380" bestFit="1" customWidth="1"/>
    <col min="533" max="533" width="14" style="380" bestFit="1" customWidth="1"/>
    <col min="534" max="768" width="9.140625" style="380"/>
    <col min="769" max="769" width="26.85546875" style="380" customWidth="1"/>
    <col min="770" max="770" width="38.85546875" style="380" customWidth="1"/>
    <col min="771" max="772" width="18.7109375" style="380" bestFit="1" customWidth="1"/>
    <col min="773" max="774" width="16.85546875" style="380" bestFit="1" customWidth="1"/>
    <col min="775" max="775" width="19.85546875" style="380" bestFit="1" customWidth="1"/>
    <col min="776" max="776" width="22.85546875" style="380" bestFit="1" customWidth="1"/>
    <col min="777" max="777" width="8.85546875" style="380" bestFit="1" customWidth="1"/>
    <col min="778" max="778" width="14.28515625" style="380" bestFit="1" customWidth="1"/>
    <col min="779" max="779" width="18.85546875" style="380" customWidth="1"/>
    <col min="780" max="781" width="18.7109375" style="380" bestFit="1" customWidth="1"/>
    <col min="782" max="782" width="16.85546875" style="380" bestFit="1" customWidth="1"/>
    <col min="783" max="783" width="19.85546875" style="380" bestFit="1" customWidth="1"/>
    <col min="784" max="784" width="22.85546875" style="380" bestFit="1" customWidth="1"/>
    <col min="785" max="785" width="8.42578125" style="380" bestFit="1" customWidth="1"/>
    <col min="786" max="786" width="14.42578125" style="380" bestFit="1" customWidth="1"/>
    <col min="787" max="788" width="12" style="380" bestFit="1" customWidth="1"/>
    <col min="789" max="789" width="14" style="380" bestFit="1" customWidth="1"/>
    <col min="790" max="1024" width="9.140625" style="380"/>
    <col min="1025" max="1025" width="26.85546875" style="380" customWidth="1"/>
    <col min="1026" max="1026" width="38.85546875" style="380" customWidth="1"/>
    <col min="1027" max="1028" width="18.7109375" style="380" bestFit="1" customWidth="1"/>
    <col min="1029" max="1030" width="16.85546875" style="380" bestFit="1" customWidth="1"/>
    <col min="1031" max="1031" width="19.85546875" style="380" bestFit="1" customWidth="1"/>
    <col min="1032" max="1032" width="22.85546875" style="380" bestFit="1" customWidth="1"/>
    <col min="1033" max="1033" width="8.85546875" style="380" bestFit="1" customWidth="1"/>
    <col min="1034" max="1034" width="14.28515625" style="380" bestFit="1" customWidth="1"/>
    <col min="1035" max="1035" width="18.85546875" style="380" customWidth="1"/>
    <col min="1036" max="1037" width="18.7109375" style="380" bestFit="1" customWidth="1"/>
    <col min="1038" max="1038" width="16.85546875" style="380" bestFit="1" customWidth="1"/>
    <col min="1039" max="1039" width="19.85546875" style="380" bestFit="1" customWidth="1"/>
    <col min="1040" max="1040" width="22.85546875" style="380" bestFit="1" customWidth="1"/>
    <col min="1041" max="1041" width="8.42578125" style="380" bestFit="1" customWidth="1"/>
    <col min="1042" max="1042" width="14.42578125" style="380" bestFit="1" customWidth="1"/>
    <col min="1043" max="1044" width="12" style="380" bestFit="1" customWidth="1"/>
    <col min="1045" max="1045" width="14" style="380" bestFit="1" customWidth="1"/>
    <col min="1046" max="1280" width="9.140625" style="380"/>
    <col min="1281" max="1281" width="26.85546875" style="380" customWidth="1"/>
    <col min="1282" max="1282" width="38.85546875" style="380" customWidth="1"/>
    <col min="1283" max="1284" width="18.7109375" style="380" bestFit="1" customWidth="1"/>
    <col min="1285" max="1286" width="16.85546875" style="380" bestFit="1" customWidth="1"/>
    <col min="1287" max="1287" width="19.85546875" style="380" bestFit="1" customWidth="1"/>
    <col min="1288" max="1288" width="22.85546875" style="380" bestFit="1" customWidth="1"/>
    <col min="1289" max="1289" width="8.85546875" style="380" bestFit="1" customWidth="1"/>
    <col min="1290" max="1290" width="14.28515625" style="380" bestFit="1" customWidth="1"/>
    <col min="1291" max="1291" width="18.85546875" style="380" customWidth="1"/>
    <col min="1292" max="1293" width="18.7109375" style="380" bestFit="1" customWidth="1"/>
    <col min="1294" max="1294" width="16.85546875" style="380" bestFit="1" customWidth="1"/>
    <col min="1295" max="1295" width="19.85546875" style="380" bestFit="1" customWidth="1"/>
    <col min="1296" max="1296" width="22.85546875" style="380" bestFit="1" customWidth="1"/>
    <col min="1297" max="1297" width="8.42578125" style="380" bestFit="1" customWidth="1"/>
    <col min="1298" max="1298" width="14.42578125" style="380" bestFit="1" customWidth="1"/>
    <col min="1299" max="1300" width="12" style="380" bestFit="1" customWidth="1"/>
    <col min="1301" max="1301" width="14" style="380" bestFit="1" customWidth="1"/>
    <col min="1302" max="1536" width="9.140625" style="380"/>
    <col min="1537" max="1537" width="26.85546875" style="380" customWidth="1"/>
    <col min="1538" max="1538" width="38.85546875" style="380" customWidth="1"/>
    <col min="1539" max="1540" width="18.7109375" style="380" bestFit="1" customWidth="1"/>
    <col min="1541" max="1542" width="16.85546875" style="380" bestFit="1" customWidth="1"/>
    <col min="1543" max="1543" width="19.85546875" style="380" bestFit="1" customWidth="1"/>
    <col min="1544" max="1544" width="22.85546875" style="380" bestFit="1" customWidth="1"/>
    <col min="1545" max="1545" width="8.85546875" style="380" bestFit="1" customWidth="1"/>
    <col min="1546" max="1546" width="14.28515625" style="380" bestFit="1" customWidth="1"/>
    <col min="1547" max="1547" width="18.85546875" style="380" customWidth="1"/>
    <col min="1548" max="1549" width="18.7109375" style="380" bestFit="1" customWidth="1"/>
    <col min="1550" max="1550" width="16.85546875" style="380" bestFit="1" customWidth="1"/>
    <col min="1551" max="1551" width="19.85546875" style="380" bestFit="1" customWidth="1"/>
    <col min="1552" max="1552" width="22.85546875" style="380" bestFit="1" customWidth="1"/>
    <col min="1553" max="1553" width="8.42578125" style="380" bestFit="1" customWidth="1"/>
    <col min="1554" max="1554" width="14.42578125" style="380" bestFit="1" customWidth="1"/>
    <col min="1555" max="1556" width="12" style="380" bestFit="1" customWidth="1"/>
    <col min="1557" max="1557" width="14" style="380" bestFit="1" customWidth="1"/>
    <col min="1558" max="1792" width="9.140625" style="380"/>
    <col min="1793" max="1793" width="26.85546875" style="380" customWidth="1"/>
    <col min="1794" max="1794" width="38.85546875" style="380" customWidth="1"/>
    <col min="1795" max="1796" width="18.7109375" style="380" bestFit="1" customWidth="1"/>
    <col min="1797" max="1798" width="16.85546875" style="380" bestFit="1" customWidth="1"/>
    <col min="1799" max="1799" width="19.85546875" style="380" bestFit="1" customWidth="1"/>
    <col min="1800" max="1800" width="22.85546875" style="380" bestFit="1" customWidth="1"/>
    <col min="1801" max="1801" width="8.85546875" style="380" bestFit="1" customWidth="1"/>
    <col min="1802" max="1802" width="14.28515625" style="380" bestFit="1" customWidth="1"/>
    <col min="1803" max="1803" width="18.85546875" style="380" customWidth="1"/>
    <col min="1804" max="1805" width="18.7109375" style="380" bestFit="1" customWidth="1"/>
    <col min="1806" max="1806" width="16.85546875" style="380" bestFit="1" customWidth="1"/>
    <col min="1807" max="1807" width="19.85546875" style="380" bestFit="1" customWidth="1"/>
    <col min="1808" max="1808" width="22.85546875" style="380" bestFit="1" customWidth="1"/>
    <col min="1809" max="1809" width="8.42578125" style="380" bestFit="1" customWidth="1"/>
    <col min="1810" max="1810" width="14.42578125" style="380" bestFit="1" customWidth="1"/>
    <col min="1811" max="1812" width="12" style="380" bestFit="1" customWidth="1"/>
    <col min="1813" max="1813" width="14" style="380" bestFit="1" customWidth="1"/>
    <col min="1814" max="2048" width="9.140625" style="380"/>
    <col min="2049" max="2049" width="26.85546875" style="380" customWidth="1"/>
    <col min="2050" max="2050" width="38.85546875" style="380" customWidth="1"/>
    <col min="2051" max="2052" width="18.7109375" style="380" bestFit="1" customWidth="1"/>
    <col min="2053" max="2054" width="16.85546875" style="380" bestFit="1" customWidth="1"/>
    <col min="2055" max="2055" width="19.85546875" style="380" bestFit="1" customWidth="1"/>
    <col min="2056" max="2056" width="22.85546875" style="380" bestFit="1" customWidth="1"/>
    <col min="2057" max="2057" width="8.85546875" style="380" bestFit="1" customWidth="1"/>
    <col min="2058" max="2058" width="14.28515625" style="380" bestFit="1" customWidth="1"/>
    <col min="2059" max="2059" width="18.85546875" style="380" customWidth="1"/>
    <col min="2060" max="2061" width="18.7109375" style="380" bestFit="1" customWidth="1"/>
    <col min="2062" max="2062" width="16.85546875" style="380" bestFit="1" customWidth="1"/>
    <col min="2063" max="2063" width="19.85546875" style="380" bestFit="1" customWidth="1"/>
    <col min="2064" max="2064" width="22.85546875" style="380" bestFit="1" customWidth="1"/>
    <col min="2065" max="2065" width="8.42578125" style="380" bestFit="1" customWidth="1"/>
    <col min="2066" max="2066" width="14.42578125" style="380" bestFit="1" customWidth="1"/>
    <col min="2067" max="2068" width="12" style="380" bestFit="1" customWidth="1"/>
    <col min="2069" max="2069" width="14" style="380" bestFit="1" customWidth="1"/>
    <col min="2070" max="2304" width="9.140625" style="380"/>
    <col min="2305" max="2305" width="26.85546875" style="380" customWidth="1"/>
    <col min="2306" max="2306" width="38.85546875" style="380" customWidth="1"/>
    <col min="2307" max="2308" width="18.7109375" style="380" bestFit="1" customWidth="1"/>
    <col min="2309" max="2310" width="16.85546875" style="380" bestFit="1" customWidth="1"/>
    <col min="2311" max="2311" width="19.85546875" style="380" bestFit="1" customWidth="1"/>
    <col min="2312" max="2312" width="22.85546875" style="380" bestFit="1" customWidth="1"/>
    <col min="2313" max="2313" width="8.85546875" style="380" bestFit="1" customWidth="1"/>
    <col min="2314" max="2314" width="14.28515625" style="380" bestFit="1" customWidth="1"/>
    <col min="2315" max="2315" width="18.85546875" style="380" customWidth="1"/>
    <col min="2316" max="2317" width="18.7109375" style="380" bestFit="1" customWidth="1"/>
    <col min="2318" max="2318" width="16.85546875" style="380" bestFit="1" customWidth="1"/>
    <col min="2319" max="2319" width="19.85546875" style="380" bestFit="1" customWidth="1"/>
    <col min="2320" max="2320" width="22.85546875" style="380" bestFit="1" customWidth="1"/>
    <col min="2321" max="2321" width="8.42578125" style="380" bestFit="1" customWidth="1"/>
    <col min="2322" max="2322" width="14.42578125" style="380" bestFit="1" customWidth="1"/>
    <col min="2323" max="2324" width="12" style="380" bestFit="1" customWidth="1"/>
    <col min="2325" max="2325" width="14" style="380" bestFit="1" customWidth="1"/>
    <col min="2326" max="2560" width="9.140625" style="380"/>
    <col min="2561" max="2561" width="26.85546875" style="380" customWidth="1"/>
    <col min="2562" max="2562" width="38.85546875" style="380" customWidth="1"/>
    <col min="2563" max="2564" width="18.7109375" style="380" bestFit="1" customWidth="1"/>
    <col min="2565" max="2566" width="16.85546875" style="380" bestFit="1" customWidth="1"/>
    <col min="2567" max="2567" width="19.85546875" style="380" bestFit="1" customWidth="1"/>
    <col min="2568" max="2568" width="22.85546875" style="380" bestFit="1" customWidth="1"/>
    <col min="2569" max="2569" width="8.85546875" style="380" bestFit="1" customWidth="1"/>
    <col min="2570" max="2570" width="14.28515625" style="380" bestFit="1" customWidth="1"/>
    <col min="2571" max="2571" width="18.85546875" style="380" customWidth="1"/>
    <col min="2572" max="2573" width="18.7109375" style="380" bestFit="1" customWidth="1"/>
    <col min="2574" max="2574" width="16.85546875" style="380" bestFit="1" customWidth="1"/>
    <col min="2575" max="2575" width="19.85546875" style="380" bestFit="1" customWidth="1"/>
    <col min="2576" max="2576" width="22.85546875" style="380" bestFit="1" customWidth="1"/>
    <col min="2577" max="2577" width="8.42578125" style="380" bestFit="1" customWidth="1"/>
    <col min="2578" max="2578" width="14.42578125" style="380" bestFit="1" customWidth="1"/>
    <col min="2579" max="2580" width="12" style="380" bestFit="1" customWidth="1"/>
    <col min="2581" max="2581" width="14" style="380" bestFit="1" customWidth="1"/>
    <col min="2582" max="2816" width="9.140625" style="380"/>
    <col min="2817" max="2817" width="26.85546875" style="380" customWidth="1"/>
    <col min="2818" max="2818" width="38.85546875" style="380" customWidth="1"/>
    <col min="2819" max="2820" width="18.7109375" style="380" bestFit="1" customWidth="1"/>
    <col min="2821" max="2822" width="16.85546875" style="380" bestFit="1" customWidth="1"/>
    <col min="2823" max="2823" width="19.85546875" style="380" bestFit="1" customWidth="1"/>
    <col min="2824" max="2824" width="22.85546875" style="380" bestFit="1" customWidth="1"/>
    <col min="2825" max="2825" width="8.85546875" style="380" bestFit="1" customWidth="1"/>
    <col min="2826" max="2826" width="14.28515625" style="380" bestFit="1" customWidth="1"/>
    <col min="2827" max="2827" width="18.85546875" style="380" customWidth="1"/>
    <col min="2828" max="2829" width="18.7109375" style="380" bestFit="1" customWidth="1"/>
    <col min="2830" max="2830" width="16.85546875" style="380" bestFit="1" customWidth="1"/>
    <col min="2831" max="2831" width="19.85546875" style="380" bestFit="1" customWidth="1"/>
    <col min="2832" max="2832" width="22.85546875" style="380" bestFit="1" customWidth="1"/>
    <col min="2833" max="2833" width="8.42578125" style="380" bestFit="1" customWidth="1"/>
    <col min="2834" max="2834" width="14.42578125" style="380" bestFit="1" customWidth="1"/>
    <col min="2835" max="2836" width="12" style="380" bestFit="1" customWidth="1"/>
    <col min="2837" max="2837" width="14" style="380" bestFit="1" customWidth="1"/>
    <col min="2838" max="3072" width="9.140625" style="380"/>
    <col min="3073" max="3073" width="26.85546875" style="380" customWidth="1"/>
    <col min="3074" max="3074" width="38.85546875" style="380" customWidth="1"/>
    <col min="3075" max="3076" width="18.7109375" style="380" bestFit="1" customWidth="1"/>
    <col min="3077" max="3078" width="16.85546875" style="380" bestFit="1" customWidth="1"/>
    <col min="3079" max="3079" width="19.85546875" style="380" bestFit="1" customWidth="1"/>
    <col min="3080" max="3080" width="22.85546875" style="380" bestFit="1" customWidth="1"/>
    <col min="3081" max="3081" width="8.85546875" style="380" bestFit="1" customWidth="1"/>
    <col min="3082" max="3082" width="14.28515625" style="380" bestFit="1" customWidth="1"/>
    <col min="3083" max="3083" width="18.85546875" style="380" customWidth="1"/>
    <col min="3084" max="3085" width="18.7109375" style="380" bestFit="1" customWidth="1"/>
    <col min="3086" max="3086" width="16.85546875" style="380" bestFit="1" customWidth="1"/>
    <col min="3087" max="3087" width="19.85546875" style="380" bestFit="1" customWidth="1"/>
    <col min="3088" max="3088" width="22.85546875" style="380" bestFit="1" customWidth="1"/>
    <col min="3089" max="3089" width="8.42578125" style="380" bestFit="1" customWidth="1"/>
    <col min="3090" max="3090" width="14.42578125" style="380" bestFit="1" customWidth="1"/>
    <col min="3091" max="3092" width="12" style="380" bestFit="1" customWidth="1"/>
    <col min="3093" max="3093" width="14" style="380" bestFit="1" customWidth="1"/>
    <col min="3094" max="3328" width="9.140625" style="380"/>
    <col min="3329" max="3329" width="26.85546875" style="380" customWidth="1"/>
    <col min="3330" max="3330" width="38.85546875" style="380" customWidth="1"/>
    <col min="3331" max="3332" width="18.7109375" style="380" bestFit="1" customWidth="1"/>
    <col min="3333" max="3334" width="16.85546875" style="380" bestFit="1" customWidth="1"/>
    <col min="3335" max="3335" width="19.85546875" style="380" bestFit="1" customWidth="1"/>
    <col min="3336" max="3336" width="22.85546875" style="380" bestFit="1" customWidth="1"/>
    <col min="3337" max="3337" width="8.85546875" style="380" bestFit="1" customWidth="1"/>
    <col min="3338" max="3338" width="14.28515625" style="380" bestFit="1" customWidth="1"/>
    <col min="3339" max="3339" width="18.85546875" style="380" customWidth="1"/>
    <col min="3340" max="3341" width="18.7109375" style="380" bestFit="1" customWidth="1"/>
    <col min="3342" max="3342" width="16.85546875" style="380" bestFit="1" customWidth="1"/>
    <col min="3343" max="3343" width="19.85546875" style="380" bestFit="1" customWidth="1"/>
    <col min="3344" max="3344" width="22.85546875" style="380" bestFit="1" customWidth="1"/>
    <col min="3345" max="3345" width="8.42578125" style="380" bestFit="1" customWidth="1"/>
    <col min="3346" max="3346" width="14.42578125" style="380" bestFit="1" customWidth="1"/>
    <col min="3347" max="3348" width="12" style="380" bestFit="1" customWidth="1"/>
    <col min="3349" max="3349" width="14" style="380" bestFit="1" customWidth="1"/>
    <col min="3350" max="3584" width="9.140625" style="380"/>
    <col min="3585" max="3585" width="26.85546875" style="380" customWidth="1"/>
    <col min="3586" max="3586" width="38.85546875" style="380" customWidth="1"/>
    <col min="3587" max="3588" width="18.7109375" style="380" bestFit="1" customWidth="1"/>
    <col min="3589" max="3590" width="16.85546875" style="380" bestFit="1" customWidth="1"/>
    <col min="3591" max="3591" width="19.85546875" style="380" bestFit="1" customWidth="1"/>
    <col min="3592" max="3592" width="22.85546875" style="380" bestFit="1" customWidth="1"/>
    <col min="3593" max="3593" width="8.85546875" style="380" bestFit="1" customWidth="1"/>
    <col min="3594" max="3594" width="14.28515625" style="380" bestFit="1" customWidth="1"/>
    <col min="3595" max="3595" width="18.85546875" style="380" customWidth="1"/>
    <col min="3596" max="3597" width="18.7109375" style="380" bestFit="1" customWidth="1"/>
    <col min="3598" max="3598" width="16.85546875" style="380" bestFit="1" customWidth="1"/>
    <col min="3599" max="3599" width="19.85546875" style="380" bestFit="1" customWidth="1"/>
    <col min="3600" max="3600" width="22.85546875" style="380" bestFit="1" customWidth="1"/>
    <col min="3601" max="3601" width="8.42578125" style="380" bestFit="1" customWidth="1"/>
    <col min="3602" max="3602" width="14.42578125" style="380" bestFit="1" customWidth="1"/>
    <col min="3603" max="3604" width="12" style="380" bestFit="1" customWidth="1"/>
    <col min="3605" max="3605" width="14" style="380" bestFit="1" customWidth="1"/>
    <col min="3606" max="3840" width="9.140625" style="380"/>
    <col min="3841" max="3841" width="26.85546875" style="380" customWidth="1"/>
    <col min="3842" max="3842" width="38.85546875" style="380" customWidth="1"/>
    <col min="3843" max="3844" width="18.7109375" style="380" bestFit="1" customWidth="1"/>
    <col min="3845" max="3846" width="16.85546875" style="380" bestFit="1" customWidth="1"/>
    <col min="3847" max="3847" width="19.85546875" style="380" bestFit="1" customWidth="1"/>
    <col min="3848" max="3848" width="22.85546875" style="380" bestFit="1" customWidth="1"/>
    <col min="3849" max="3849" width="8.85546875" style="380" bestFit="1" customWidth="1"/>
    <col min="3850" max="3850" width="14.28515625" style="380" bestFit="1" customWidth="1"/>
    <col min="3851" max="3851" width="18.85546875" style="380" customWidth="1"/>
    <col min="3852" max="3853" width="18.7109375" style="380" bestFit="1" customWidth="1"/>
    <col min="3854" max="3854" width="16.85546875" style="380" bestFit="1" customWidth="1"/>
    <col min="3855" max="3855" width="19.85546875" style="380" bestFit="1" customWidth="1"/>
    <col min="3856" max="3856" width="22.85546875" style="380" bestFit="1" customWidth="1"/>
    <col min="3857" max="3857" width="8.42578125" style="380" bestFit="1" customWidth="1"/>
    <col min="3858" max="3858" width="14.42578125" style="380" bestFit="1" customWidth="1"/>
    <col min="3859" max="3860" width="12" style="380" bestFit="1" customWidth="1"/>
    <col min="3861" max="3861" width="14" style="380" bestFit="1" customWidth="1"/>
    <col min="3862" max="4096" width="9.140625" style="380"/>
    <col min="4097" max="4097" width="26.85546875" style="380" customWidth="1"/>
    <col min="4098" max="4098" width="38.85546875" style="380" customWidth="1"/>
    <col min="4099" max="4100" width="18.7109375" style="380" bestFit="1" customWidth="1"/>
    <col min="4101" max="4102" width="16.85546875" style="380" bestFit="1" customWidth="1"/>
    <col min="4103" max="4103" width="19.85546875" style="380" bestFit="1" customWidth="1"/>
    <col min="4104" max="4104" width="22.85546875" style="380" bestFit="1" customWidth="1"/>
    <col min="4105" max="4105" width="8.85546875" style="380" bestFit="1" customWidth="1"/>
    <col min="4106" max="4106" width="14.28515625" style="380" bestFit="1" customWidth="1"/>
    <col min="4107" max="4107" width="18.85546875" style="380" customWidth="1"/>
    <col min="4108" max="4109" width="18.7109375" style="380" bestFit="1" customWidth="1"/>
    <col min="4110" max="4110" width="16.85546875" style="380" bestFit="1" customWidth="1"/>
    <col min="4111" max="4111" width="19.85546875" style="380" bestFit="1" customWidth="1"/>
    <col min="4112" max="4112" width="22.85546875" style="380" bestFit="1" customWidth="1"/>
    <col min="4113" max="4113" width="8.42578125" style="380" bestFit="1" customWidth="1"/>
    <col min="4114" max="4114" width="14.42578125" style="380" bestFit="1" customWidth="1"/>
    <col min="4115" max="4116" width="12" style="380" bestFit="1" customWidth="1"/>
    <col min="4117" max="4117" width="14" style="380" bestFit="1" customWidth="1"/>
    <col min="4118" max="4352" width="9.140625" style="380"/>
    <col min="4353" max="4353" width="26.85546875" style="380" customWidth="1"/>
    <col min="4354" max="4354" width="38.85546875" style="380" customWidth="1"/>
    <col min="4355" max="4356" width="18.7109375" style="380" bestFit="1" customWidth="1"/>
    <col min="4357" max="4358" width="16.85546875" style="380" bestFit="1" customWidth="1"/>
    <col min="4359" max="4359" width="19.85546875" style="380" bestFit="1" customWidth="1"/>
    <col min="4360" max="4360" width="22.85546875" style="380" bestFit="1" customWidth="1"/>
    <col min="4361" max="4361" width="8.85546875" style="380" bestFit="1" customWidth="1"/>
    <col min="4362" max="4362" width="14.28515625" style="380" bestFit="1" customWidth="1"/>
    <col min="4363" max="4363" width="18.85546875" style="380" customWidth="1"/>
    <col min="4364" max="4365" width="18.7109375" style="380" bestFit="1" customWidth="1"/>
    <col min="4366" max="4366" width="16.85546875" style="380" bestFit="1" customWidth="1"/>
    <col min="4367" max="4367" width="19.85546875" style="380" bestFit="1" customWidth="1"/>
    <col min="4368" max="4368" width="22.85546875" style="380" bestFit="1" customWidth="1"/>
    <col min="4369" max="4369" width="8.42578125" style="380" bestFit="1" customWidth="1"/>
    <col min="4370" max="4370" width="14.42578125" style="380" bestFit="1" customWidth="1"/>
    <col min="4371" max="4372" width="12" style="380" bestFit="1" customWidth="1"/>
    <col min="4373" max="4373" width="14" style="380" bestFit="1" customWidth="1"/>
    <col min="4374" max="4608" width="9.140625" style="380"/>
    <col min="4609" max="4609" width="26.85546875" style="380" customWidth="1"/>
    <col min="4610" max="4610" width="38.85546875" style="380" customWidth="1"/>
    <col min="4611" max="4612" width="18.7109375" style="380" bestFit="1" customWidth="1"/>
    <col min="4613" max="4614" width="16.85546875" style="380" bestFit="1" customWidth="1"/>
    <col min="4615" max="4615" width="19.85546875" style="380" bestFit="1" customWidth="1"/>
    <col min="4616" max="4616" width="22.85546875" style="380" bestFit="1" customWidth="1"/>
    <col min="4617" max="4617" width="8.85546875" style="380" bestFit="1" customWidth="1"/>
    <col min="4618" max="4618" width="14.28515625" style="380" bestFit="1" customWidth="1"/>
    <col min="4619" max="4619" width="18.85546875" style="380" customWidth="1"/>
    <col min="4620" max="4621" width="18.7109375" style="380" bestFit="1" customWidth="1"/>
    <col min="4622" max="4622" width="16.85546875" style="380" bestFit="1" customWidth="1"/>
    <col min="4623" max="4623" width="19.85546875" style="380" bestFit="1" customWidth="1"/>
    <col min="4624" max="4624" width="22.85546875" style="380" bestFit="1" customWidth="1"/>
    <col min="4625" max="4625" width="8.42578125" style="380" bestFit="1" customWidth="1"/>
    <col min="4626" max="4626" width="14.42578125" style="380" bestFit="1" customWidth="1"/>
    <col min="4627" max="4628" width="12" style="380" bestFit="1" customWidth="1"/>
    <col min="4629" max="4629" width="14" style="380" bestFit="1" customWidth="1"/>
    <col min="4630" max="4864" width="9.140625" style="380"/>
    <col min="4865" max="4865" width="26.85546875" style="380" customWidth="1"/>
    <col min="4866" max="4866" width="38.85546875" style="380" customWidth="1"/>
    <col min="4867" max="4868" width="18.7109375" style="380" bestFit="1" customWidth="1"/>
    <col min="4869" max="4870" width="16.85546875" style="380" bestFit="1" customWidth="1"/>
    <col min="4871" max="4871" width="19.85546875" style="380" bestFit="1" customWidth="1"/>
    <col min="4872" max="4872" width="22.85546875" style="380" bestFit="1" customWidth="1"/>
    <col min="4873" max="4873" width="8.85546875" style="380" bestFit="1" customWidth="1"/>
    <col min="4874" max="4874" width="14.28515625" style="380" bestFit="1" customWidth="1"/>
    <col min="4875" max="4875" width="18.85546875" style="380" customWidth="1"/>
    <col min="4876" max="4877" width="18.7109375" style="380" bestFit="1" customWidth="1"/>
    <col min="4878" max="4878" width="16.85546875" style="380" bestFit="1" customWidth="1"/>
    <col min="4879" max="4879" width="19.85546875" style="380" bestFit="1" customWidth="1"/>
    <col min="4880" max="4880" width="22.85546875" style="380" bestFit="1" customWidth="1"/>
    <col min="4881" max="4881" width="8.42578125" style="380" bestFit="1" customWidth="1"/>
    <col min="4882" max="4882" width="14.42578125" style="380" bestFit="1" customWidth="1"/>
    <col min="4883" max="4884" width="12" style="380" bestFit="1" customWidth="1"/>
    <col min="4885" max="4885" width="14" style="380" bestFit="1" customWidth="1"/>
    <col min="4886" max="5120" width="9.140625" style="380"/>
    <col min="5121" max="5121" width="26.85546875" style="380" customWidth="1"/>
    <col min="5122" max="5122" width="38.85546875" style="380" customWidth="1"/>
    <col min="5123" max="5124" width="18.7109375" style="380" bestFit="1" customWidth="1"/>
    <col min="5125" max="5126" width="16.85546875" style="380" bestFit="1" customWidth="1"/>
    <col min="5127" max="5127" width="19.85546875" style="380" bestFit="1" customWidth="1"/>
    <col min="5128" max="5128" width="22.85546875" style="380" bestFit="1" customWidth="1"/>
    <col min="5129" max="5129" width="8.85546875" style="380" bestFit="1" customWidth="1"/>
    <col min="5130" max="5130" width="14.28515625" style="380" bestFit="1" customWidth="1"/>
    <col min="5131" max="5131" width="18.85546875" style="380" customWidth="1"/>
    <col min="5132" max="5133" width="18.7109375" style="380" bestFit="1" customWidth="1"/>
    <col min="5134" max="5134" width="16.85546875" style="380" bestFit="1" customWidth="1"/>
    <col min="5135" max="5135" width="19.85546875" style="380" bestFit="1" customWidth="1"/>
    <col min="5136" max="5136" width="22.85546875" style="380" bestFit="1" customWidth="1"/>
    <col min="5137" max="5137" width="8.42578125" style="380" bestFit="1" customWidth="1"/>
    <col min="5138" max="5138" width="14.42578125" style="380" bestFit="1" customWidth="1"/>
    <col min="5139" max="5140" width="12" style="380" bestFit="1" customWidth="1"/>
    <col min="5141" max="5141" width="14" style="380" bestFit="1" customWidth="1"/>
    <col min="5142" max="5376" width="9.140625" style="380"/>
    <col min="5377" max="5377" width="26.85546875" style="380" customWidth="1"/>
    <col min="5378" max="5378" width="38.85546875" style="380" customWidth="1"/>
    <col min="5379" max="5380" width="18.7109375" style="380" bestFit="1" customWidth="1"/>
    <col min="5381" max="5382" width="16.85546875" style="380" bestFit="1" customWidth="1"/>
    <col min="5383" max="5383" width="19.85546875" style="380" bestFit="1" customWidth="1"/>
    <col min="5384" max="5384" width="22.85546875" style="380" bestFit="1" customWidth="1"/>
    <col min="5385" max="5385" width="8.85546875" style="380" bestFit="1" customWidth="1"/>
    <col min="5386" max="5386" width="14.28515625" style="380" bestFit="1" customWidth="1"/>
    <col min="5387" max="5387" width="18.85546875" style="380" customWidth="1"/>
    <col min="5388" max="5389" width="18.7109375" style="380" bestFit="1" customWidth="1"/>
    <col min="5390" max="5390" width="16.85546875" style="380" bestFit="1" customWidth="1"/>
    <col min="5391" max="5391" width="19.85546875" style="380" bestFit="1" customWidth="1"/>
    <col min="5392" max="5392" width="22.85546875" style="380" bestFit="1" customWidth="1"/>
    <col min="5393" max="5393" width="8.42578125" style="380" bestFit="1" customWidth="1"/>
    <col min="5394" max="5394" width="14.42578125" style="380" bestFit="1" customWidth="1"/>
    <col min="5395" max="5396" width="12" style="380" bestFit="1" customWidth="1"/>
    <col min="5397" max="5397" width="14" style="380" bestFit="1" customWidth="1"/>
    <col min="5398" max="5632" width="9.140625" style="380"/>
    <col min="5633" max="5633" width="26.85546875" style="380" customWidth="1"/>
    <col min="5634" max="5634" width="38.85546875" style="380" customWidth="1"/>
    <col min="5635" max="5636" width="18.7109375" style="380" bestFit="1" customWidth="1"/>
    <col min="5637" max="5638" width="16.85546875" style="380" bestFit="1" customWidth="1"/>
    <col min="5639" max="5639" width="19.85546875" style="380" bestFit="1" customWidth="1"/>
    <col min="5640" max="5640" width="22.85546875" style="380" bestFit="1" customWidth="1"/>
    <col min="5641" max="5641" width="8.85546875" style="380" bestFit="1" customWidth="1"/>
    <col min="5642" max="5642" width="14.28515625" style="380" bestFit="1" customWidth="1"/>
    <col min="5643" max="5643" width="18.85546875" style="380" customWidth="1"/>
    <col min="5644" max="5645" width="18.7109375" style="380" bestFit="1" customWidth="1"/>
    <col min="5646" max="5646" width="16.85546875" style="380" bestFit="1" customWidth="1"/>
    <col min="5647" max="5647" width="19.85546875" style="380" bestFit="1" customWidth="1"/>
    <col min="5648" max="5648" width="22.85546875" style="380" bestFit="1" customWidth="1"/>
    <col min="5649" max="5649" width="8.42578125" style="380" bestFit="1" customWidth="1"/>
    <col min="5650" max="5650" width="14.42578125" style="380" bestFit="1" customWidth="1"/>
    <col min="5651" max="5652" width="12" style="380" bestFit="1" customWidth="1"/>
    <col min="5653" max="5653" width="14" style="380" bestFit="1" customWidth="1"/>
    <col min="5654" max="5888" width="9.140625" style="380"/>
    <col min="5889" max="5889" width="26.85546875" style="380" customWidth="1"/>
    <col min="5890" max="5890" width="38.85546875" style="380" customWidth="1"/>
    <col min="5891" max="5892" width="18.7109375" style="380" bestFit="1" customWidth="1"/>
    <col min="5893" max="5894" width="16.85546875" style="380" bestFit="1" customWidth="1"/>
    <col min="5895" max="5895" width="19.85546875" style="380" bestFit="1" customWidth="1"/>
    <col min="5896" max="5896" width="22.85546875" style="380" bestFit="1" customWidth="1"/>
    <col min="5897" max="5897" width="8.85546875" style="380" bestFit="1" customWidth="1"/>
    <col min="5898" max="5898" width="14.28515625" style="380" bestFit="1" customWidth="1"/>
    <col min="5899" max="5899" width="18.85546875" style="380" customWidth="1"/>
    <col min="5900" max="5901" width="18.7109375" style="380" bestFit="1" customWidth="1"/>
    <col min="5902" max="5902" width="16.85546875" style="380" bestFit="1" customWidth="1"/>
    <col min="5903" max="5903" width="19.85546875" style="380" bestFit="1" customWidth="1"/>
    <col min="5904" max="5904" width="22.85546875" style="380" bestFit="1" customWidth="1"/>
    <col min="5905" max="5905" width="8.42578125" style="380" bestFit="1" customWidth="1"/>
    <col min="5906" max="5906" width="14.42578125" style="380" bestFit="1" customWidth="1"/>
    <col min="5907" max="5908" width="12" style="380" bestFit="1" customWidth="1"/>
    <col min="5909" max="5909" width="14" style="380" bestFit="1" customWidth="1"/>
    <col min="5910" max="6144" width="9.140625" style="380"/>
    <col min="6145" max="6145" width="26.85546875" style="380" customWidth="1"/>
    <col min="6146" max="6146" width="38.85546875" style="380" customWidth="1"/>
    <col min="6147" max="6148" width="18.7109375" style="380" bestFit="1" customWidth="1"/>
    <col min="6149" max="6150" width="16.85546875" style="380" bestFit="1" customWidth="1"/>
    <col min="6151" max="6151" width="19.85546875" style="380" bestFit="1" customWidth="1"/>
    <col min="6152" max="6152" width="22.85546875" style="380" bestFit="1" customWidth="1"/>
    <col min="6153" max="6153" width="8.85546875" style="380" bestFit="1" customWidth="1"/>
    <col min="6154" max="6154" width="14.28515625" style="380" bestFit="1" customWidth="1"/>
    <col min="6155" max="6155" width="18.85546875" style="380" customWidth="1"/>
    <col min="6156" max="6157" width="18.7109375" style="380" bestFit="1" customWidth="1"/>
    <col min="6158" max="6158" width="16.85546875" style="380" bestFit="1" customWidth="1"/>
    <col min="6159" max="6159" width="19.85546875" style="380" bestFit="1" customWidth="1"/>
    <col min="6160" max="6160" width="22.85546875" style="380" bestFit="1" customWidth="1"/>
    <col min="6161" max="6161" width="8.42578125" style="380" bestFit="1" customWidth="1"/>
    <col min="6162" max="6162" width="14.42578125" style="380" bestFit="1" customWidth="1"/>
    <col min="6163" max="6164" width="12" style="380" bestFit="1" customWidth="1"/>
    <col min="6165" max="6165" width="14" style="380" bestFit="1" customWidth="1"/>
    <col min="6166" max="6400" width="9.140625" style="380"/>
    <col min="6401" max="6401" width="26.85546875" style="380" customWidth="1"/>
    <col min="6402" max="6402" width="38.85546875" style="380" customWidth="1"/>
    <col min="6403" max="6404" width="18.7109375" style="380" bestFit="1" customWidth="1"/>
    <col min="6405" max="6406" width="16.85546875" style="380" bestFit="1" customWidth="1"/>
    <col min="6407" max="6407" width="19.85546875" style="380" bestFit="1" customWidth="1"/>
    <col min="6408" max="6408" width="22.85546875" style="380" bestFit="1" customWidth="1"/>
    <col min="6409" max="6409" width="8.85546875" style="380" bestFit="1" customWidth="1"/>
    <col min="6410" max="6410" width="14.28515625" style="380" bestFit="1" customWidth="1"/>
    <col min="6411" max="6411" width="18.85546875" style="380" customWidth="1"/>
    <col min="6412" max="6413" width="18.7109375" style="380" bestFit="1" customWidth="1"/>
    <col min="6414" max="6414" width="16.85546875" style="380" bestFit="1" customWidth="1"/>
    <col min="6415" max="6415" width="19.85546875" style="380" bestFit="1" customWidth="1"/>
    <col min="6416" max="6416" width="22.85546875" style="380" bestFit="1" customWidth="1"/>
    <col min="6417" max="6417" width="8.42578125" style="380" bestFit="1" customWidth="1"/>
    <col min="6418" max="6418" width="14.42578125" style="380" bestFit="1" customWidth="1"/>
    <col min="6419" max="6420" width="12" style="380" bestFit="1" customWidth="1"/>
    <col min="6421" max="6421" width="14" style="380" bestFit="1" customWidth="1"/>
    <col min="6422" max="6656" width="9.140625" style="380"/>
    <col min="6657" max="6657" width="26.85546875" style="380" customWidth="1"/>
    <col min="6658" max="6658" width="38.85546875" style="380" customWidth="1"/>
    <col min="6659" max="6660" width="18.7109375" style="380" bestFit="1" customWidth="1"/>
    <col min="6661" max="6662" width="16.85546875" style="380" bestFit="1" customWidth="1"/>
    <col min="6663" max="6663" width="19.85546875" style="380" bestFit="1" customWidth="1"/>
    <col min="6664" max="6664" width="22.85546875" style="380" bestFit="1" customWidth="1"/>
    <col min="6665" max="6665" width="8.85546875" style="380" bestFit="1" customWidth="1"/>
    <col min="6666" max="6666" width="14.28515625" style="380" bestFit="1" customWidth="1"/>
    <col min="6667" max="6667" width="18.85546875" style="380" customWidth="1"/>
    <col min="6668" max="6669" width="18.7109375" style="380" bestFit="1" customWidth="1"/>
    <col min="6670" max="6670" width="16.85546875" style="380" bestFit="1" customWidth="1"/>
    <col min="6671" max="6671" width="19.85546875" style="380" bestFit="1" customWidth="1"/>
    <col min="6672" max="6672" width="22.85546875" style="380" bestFit="1" customWidth="1"/>
    <col min="6673" max="6673" width="8.42578125" style="380" bestFit="1" customWidth="1"/>
    <col min="6674" max="6674" width="14.42578125" style="380" bestFit="1" customWidth="1"/>
    <col min="6675" max="6676" width="12" style="380" bestFit="1" customWidth="1"/>
    <col min="6677" max="6677" width="14" style="380" bestFit="1" customWidth="1"/>
    <col min="6678" max="6912" width="9.140625" style="380"/>
    <col min="6913" max="6913" width="26.85546875" style="380" customWidth="1"/>
    <col min="6914" max="6914" width="38.85546875" style="380" customWidth="1"/>
    <col min="6915" max="6916" width="18.7109375" style="380" bestFit="1" customWidth="1"/>
    <col min="6917" max="6918" width="16.85546875" style="380" bestFit="1" customWidth="1"/>
    <col min="6919" max="6919" width="19.85546875" style="380" bestFit="1" customWidth="1"/>
    <col min="6920" max="6920" width="22.85546875" style="380" bestFit="1" customWidth="1"/>
    <col min="6921" max="6921" width="8.85546875" style="380" bestFit="1" customWidth="1"/>
    <col min="6922" max="6922" width="14.28515625" style="380" bestFit="1" customWidth="1"/>
    <col min="6923" max="6923" width="18.85546875" style="380" customWidth="1"/>
    <col min="6924" max="6925" width="18.7109375" style="380" bestFit="1" customWidth="1"/>
    <col min="6926" max="6926" width="16.85546875" style="380" bestFit="1" customWidth="1"/>
    <col min="6927" max="6927" width="19.85546875" style="380" bestFit="1" customWidth="1"/>
    <col min="6928" max="6928" width="22.85546875" style="380" bestFit="1" customWidth="1"/>
    <col min="6929" max="6929" width="8.42578125" style="380" bestFit="1" customWidth="1"/>
    <col min="6930" max="6930" width="14.42578125" style="380" bestFit="1" customWidth="1"/>
    <col min="6931" max="6932" width="12" style="380" bestFit="1" customWidth="1"/>
    <col min="6933" max="6933" width="14" style="380" bestFit="1" customWidth="1"/>
    <col min="6934" max="7168" width="9.140625" style="380"/>
    <col min="7169" max="7169" width="26.85546875" style="380" customWidth="1"/>
    <col min="7170" max="7170" width="38.85546875" style="380" customWidth="1"/>
    <col min="7171" max="7172" width="18.7109375" style="380" bestFit="1" customWidth="1"/>
    <col min="7173" max="7174" width="16.85546875" style="380" bestFit="1" customWidth="1"/>
    <col min="7175" max="7175" width="19.85546875" style="380" bestFit="1" customWidth="1"/>
    <col min="7176" max="7176" width="22.85546875" style="380" bestFit="1" customWidth="1"/>
    <col min="7177" max="7177" width="8.85546875" style="380" bestFit="1" customWidth="1"/>
    <col min="7178" max="7178" width="14.28515625" style="380" bestFit="1" customWidth="1"/>
    <col min="7179" max="7179" width="18.85546875" style="380" customWidth="1"/>
    <col min="7180" max="7181" width="18.7109375" style="380" bestFit="1" customWidth="1"/>
    <col min="7182" max="7182" width="16.85546875" style="380" bestFit="1" customWidth="1"/>
    <col min="7183" max="7183" width="19.85546875" style="380" bestFit="1" customWidth="1"/>
    <col min="7184" max="7184" width="22.85546875" style="380" bestFit="1" customWidth="1"/>
    <col min="7185" max="7185" width="8.42578125" style="380" bestFit="1" customWidth="1"/>
    <col min="7186" max="7186" width="14.42578125" style="380" bestFit="1" customWidth="1"/>
    <col min="7187" max="7188" width="12" style="380" bestFit="1" customWidth="1"/>
    <col min="7189" max="7189" width="14" style="380" bestFit="1" customWidth="1"/>
    <col min="7190" max="7424" width="9.140625" style="380"/>
    <col min="7425" max="7425" width="26.85546875" style="380" customWidth="1"/>
    <col min="7426" max="7426" width="38.85546875" style="380" customWidth="1"/>
    <col min="7427" max="7428" width="18.7109375" style="380" bestFit="1" customWidth="1"/>
    <col min="7429" max="7430" width="16.85546875" style="380" bestFit="1" customWidth="1"/>
    <col min="7431" max="7431" width="19.85546875" style="380" bestFit="1" customWidth="1"/>
    <col min="7432" max="7432" width="22.85546875" style="380" bestFit="1" customWidth="1"/>
    <col min="7433" max="7433" width="8.85546875" style="380" bestFit="1" customWidth="1"/>
    <col min="7434" max="7434" width="14.28515625" style="380" bestFit="1" customWidth="1"/>
    <col min="7435" max="7435" width="18.85546875" style="380" customWidth="1"/>
    <col min="7436" max="7437" width="18.7109375" style="380" bestFit="1" customWidth="1"/>
    <col min="7438" max="7438" width="16.85546875" style="380" bestFit="1" customWidth="1"/>
    <col min="7439" max="7439" width="19.85546875" style="380" bestFit="1" customWidth="1"/>
    <col min="7440" max="7440" width="22.85546875" style="380" bestFit="1" customWidth="1"/>
    <col min="7441" max="7441" width="8.42578125" style="380" bestFit="1" customWidth="1"/>
    <col min="7442" max="7442" width="14.42578125" style="380" bestFit="1" customWidth="1"/>
    <col min="7443" max="7444" width="12" style="380" bestFit="1" customWidth="1"/>
    <col min="7445" max="7445" width="14" style="380" bestFit="1" customWidth="1"/>
    <col min="7446" max="7680" width="9.140625" style="380"/>
    <col min="7681" max="7681" width="26.85546875" style="380" customWidth="1"/>
    <col min="7682" max="7682" width="38.85546875" style="380" customWidth="1"/>
    <col min="7683" max="7684" width="18.7109375" style="380" bestFit="1" customWidth="1"/>
    <col min="7685" max="7686" width="16.85546875" style="380" bestFit="1" customWidth="1"/>
    <col min="7687" max="7687" width="19.85546875" style="380" bestFit="1" customWidth="1"/>
    <col min="7688" max="7688" width="22.85546875" style="380" bestFit="1" customWidth="1"/>
    <col min="7689" max="7689" width="8.85546875" style="380" bestFit="1" customWidth="1"/>
    <col min="7690" max="7690" width="14.28515625" style="380" bestFit="1" customWidth="1"/>
    <col min="7691" max="7691" width="18.85546875" style="380" customWidth="1"/>
    <col min="7692" max="7693" width="18.7109375" style="380" bestFit="1" customWidth="1"/>
    <col min="7694" max="7694" width="16.85546875" style="380" bestFit="1" customWidth="1"/>
    <col min="7695" max="7695" width="19.85546875" style="380" bestFit="1" customWidth="1"/>
    <col min="7696" max="7696" width="22.85546875" style="380" bestFit="1" customWidth="1"/>
    <col min="7697" max="7697" width="8.42578125" style="380" bestFit="1" customWidth="1"/>
    <col min="7698" max="7698" width="14.42578125" style="380" bestFit="1" customWidth="1"/>
    <col min="7699" max="7700" width="12" style="380" bestFit="1" customWidth="1"/>
    <col min="7701" max="7701" width="14" style="380" bestFit="1" customWidth="1"/>
    <col min="7702" max="7936" width="9.140625" style="380"/>
    <col min="7937" max="7937" width="26.85546875" style="380" customWidth="1"/>
    <col min="7938" max="7938" width="38.85546875" style="380" customWidth="1"/>
    <col min="7939" max="7940" width="18.7109375" style="380" bestFit="1" customWidth="1"/>
    <col min="7941" max="7942" width="16.85546875" style="380" bestFit="1" customWidth="1"/>
    <col min="7943" max="7943" width="19.85546875" style="380" bestFit="1" customWidth="1"/>
    <col min="7944" max="7944" width="22.85546875" style="380" bestFit="1" customWidth="1"/>
    <col min="7945" max="7945" width="8.85546875" style="380" bestFit="1" customWidth="1"/>
    <col min="7946" max="7946" width="14.28515625" style="380" bestFit="1" customWidth="1"/>
    <col min="7947" max="7947" width="18.85546875" style="380" customWidth="1"/>
    <col min="7948" max="7949" width="18.7109375" style="380" bestFit="1" customWidth="1"/>
    <col min="7950" max="7950" width="16.85546875" style="380" bestFit="1" customWidth="1"/>
    <col min="7951" max="7951" width="19.85546875" style="380" bestFit="1" customWidth="1"/>
    <col min="7952" max="7952" width="22.85546875" style="380" bestFit="1" customWidth="1"/>
    <col min="7953" max="7953" width="8.42578125" style="380" bestFit="1" customWidth="1"/>
    <col min="7954" max="7954" width="14.42578125" style="380" bestFit="1" customWidth="1"/>
    <col min="7955" max="7956" width="12" style="380" bestFit="1" customWidth="1"/>
    <col min="7957" max="7957" width="14" style="380" bestFit="1" customWidth="1"/>
    <col min="7958" max="8192" width="9.140625" style="380"/>
    <col min="8193" max="8193" width="26.85546875" style="380" customWidth="1"/>
    <col min="8194" max="8194" width="38.85546875" style="380" customWidth="1"/>
    <col min="8195" max="8196" width="18.7109375" style="380" bestFit="1" customWidth="1"/>
    <col min="8197" max="8198" width="16.85546875" style="380" bestFit="1" customWidth="1"/>
    <col min="8199" max="8199" width="19.85546875" style="380" bestFit="1" customWidth="1"/>
    <col min="8200" max="8200" width="22.85546875" style="380" bestFit="1" customWidth="1"/>
    <col min="8201" max="8201" width="8.85546875" style="380" bestFit="1" customWidth="1"/>
    <col min="8202" max="8202" width="14.28515625" style="380" bestFit="1" customWidth="1"/>
    <col min="8203" max="8203" width="18.85546875" style="380" customWidth="1"/>
    <col min="8204" max="8205" width="18.7109375" style="380" bestFit="1" customWidth="1"/>
    <col min="8206" max="8206" width="16.85546875" style="380" bestFit="1" customWidth="1"/>
    <col min="8207" max="8207" width="19.85546875" style="380" bestFit="1" customWidth="1"/>
    <col min="8208" max="8208" width="22.85546875" style="380" bestFit="1" customWidth="1"/>
    <col min="8209" max="8209" width="8.42578125" style="380" bestFit="1" customWidth="1"/>
    <col min="8210" max="8210" width="14.42578125" style="380" bestFit="1" customWidth="1"/>
    <col min="8211" max="8212" width="12" style="380" bestFit="1" customWidth="1"/>
    <col min="8213" max="8213" width="14" style="380" bestFit="1" customWidth="1"/>
    <col min="8214" max="8448" width="9.140625" style="380"/>
    <col min="8449" max="8449" width="26.85546875" style="380" customWidth="1"/>
    <col min="8450" max="8450" width="38.85546875" style="380" customWidth="1"/>
    <col min="8451" max="8452" width="18.7109375" style="380" bestFit="1" customWidth="1"/>
    <col min="8453" max="8454" width="16.85546875" style="380" bestFit="1" customWidth="1"/>
    <col min="8455" max="8455" width="19.85546875" style="380" bestFit="1" customWidth="1"/>
    <col min="8456" max="8456" width="22.85546875" style="380" bestFit="1" customWidth="1"/>
    <col min="8457" max="8457" width="8.85546875" style="380" bestFit="1" customWidth="1"/>
    <col min="8458" max="8458" width="14.28515625" style="380" bestFit="1" customWidth="1"/>
    <col min="8459" max="8459" width="18.85546875" style="380" customWidth="1"/>
    <col min="8460" max="8461" width="18.7109375" style="380" bestFit="1" customWidth="1"/>
    <col min="8462" max="8462" width="16.85546875" style="380" bestFit="1" customWidth="1"/>
    <col min="8463" max="8463" width="19.85546875" style="380" bestFit="1" customWidth="1"/>
    <col min="8464" max="8464" width="22.85546875" style="380" bestFit="1" customWidth="1"/>
    <col min="8465" max="8465" width="8.42578125" style="380" bestFit="1" customWidth="1"/>
    <col min="8466" max="8466" width="14.42578125" style="380" bestFit="1" customWidth="1"/>
    <col min="8467" max="8468" width="12" style="380" bestFit="1" customWidth="1"/>
    <col min="8469" max="8469" width="14" style="380" bestFit="1" customWidth="1"/>
    <col min="8470" max="8704" width="9.140625" style="380"/>
    <col min="8705" max="8705" width="26.85546875" style="380" customWidth="1"/>
    <col min="8706" max="8706" width="38.85546875" style="380" customWidth="1"/>
    <col min="8707" max="8708" width="18.7109375" style="380" bestFit="1" customWidth="1"/>
    <col min="8709" max="8710" width="16.85546875" style="380" bestFit="1" customWidth="1"/>
    <col min="8711" max="8711" width="19.85546875" style="380" bestFit="1" customWidth="1"/>
    <col min="8712" max="8712" width="22.85546875" style="380" bestFit="1" customWidth="1"/>
    <col min="8713" max="8713" width="8.85546875" style="380" bestFit="1" customWidth="1"/>
    <col min="8714" max="8714" width="14.28515625" style="380" bestFit="1" customWidth="1"/>
    <col min="8715" max="8715" width="18.85546875" style="380" customWidth="1"/>
    <col min="8716" max="8717" width="18.7109375" style="380" bestFit="1" customWidth="1"/>
    <col min="8718" max="8718" width="16.85546875" style="380" bestFit="1" customWidth="1"/>
    <col min="8719" max="8719" width="19.85546875" style="380" bestFit="1" customWidth="1"/>
    <col min="8720" max="8720" width="22.85546875" style="380" bestFit="1" customWidth="1"/>
    <col min="8721" max="8721" width="8.42578125" style="380" bestFit="1" customWidth="1"/>
    <col min="8722" max="8722" width="14.42578125" style="380" bestFit="1" customWidth="1"/>
    <col min="8723" max="8724" width="12" style="380" bestFit="1" customWidth="1"/>
    <col min="8725" max="8725" width="14" style="380" bestFit="1" customWidth="1"/>
    <col min="8726" max="8960" width="9.140625" style="380"/>
    <col min="8961" max="8961" width="26.85546875" style="380" customWidth="1"/>
    <col min="8962" max="8962" width="38.85546875" style="380" customWidth="1"/>
    <col min="8963" max="8964" width="18.7109375" style="380" bestFit="1" customWidth="1"/>
    <col min="8965" max="8966" width="16.85546875" style="380" bestFit="1" customWidth="1"/>
    <col min="8967" max="8967" width="19.85546875" style="380" bestFit="1" customWidth="1"/>
    <col min="8968" max="8968" width="22.85546875" style="380" bestFit="1" customWidth="1"/>
    <col min="8969" max="8969" width="8.85546875" style="380" bestFit="1" customWidth="1"/>
    <col min="8970" max="8970" width="14.28515625" style="380" bestFit="1" customWidth="1"/>
    <col min="8971" max="8971" width="18.85546875" style="380" customWidth="1"/>
    <col min="8972" max="8973" width="18.7109375" style="380" bestFit="1" customWidth="1"/>
    <col min="8974" max="8974" width="16.85546875" style="380" bestFit="1" customWidth="1"/>
    <col min="8975" max="8975" width="19.85546875" style="380" bestFit="1" customWidth="1"/>
    <col min="8976" max="8976" width="22.85546875" style="380" bestFit="1" customWidth="1"/>
    <col min="8977" max="8977" width="8.42578125" style="380" bestFit="1" customWidth="1"/>
    <col min="8978" max="8978" width="14.42578125" style="380" bestFit="1" customWidth="1"/>
    <col min="8979" max="8980" width="12" style="380" bestFit="1" customWidth="1"/>
    <col min="8981" max="8981" width="14" style="380" bestFit="1" customWidth="1"/>
    <col min="8982" max="9216" width="9.140625" style="380"/>
    <col min="9217" max="9217" width="26.85546875" style="380" customWidth="1"/>
    <col min="9218" max="9218" width="38.85546875" style="380" customWidth="1"/>
    <col min="9219" max="9220" width="18.7109375" style="380" bestFit="1" customWidth="1"/>
    <col min="9221" max="9222" width="16.85546875" style="380" bestFit="1" customWidth="1"/>
    <col min="9223" max="9223" width="19.85546875" style="380" bestFit="1" customWidth="1"/>
    <col min="9224" max="9224" width="22.85546875" style="380" bestFit="1" customWidth="1"/>
    <col min="9225" max="9225" width="8.85546875" style="380" bestFit="1" customWidth="1"/>
    <col min="9226" max="9226" width="14.28515625" style="380" bestFit="1" customWidth="1"/>
    <col min="9227" max="9227" width="18.85546875" style="380" customWidth="1"/>
    <col min="9228" max="9229" width="18.7109375" style="380" bestFit="1" customWidth="1"/>
    <col min="9230" max="9230" width="16.85546875" style="380" bestFit="1" customWidth="1"/>
    <col min="9231" max="9231" width="19.85546875" style="380" bestFit="1" customWidth="1"/>
    <col min="9232" max="9232" width="22.85546875" style="380" bestFit="1" customWidth="1"/>
    <col min="9233" max="9233" width="8.42578125" style="380" bestFit="1" customWidth="1"/>
    <col min="9234" max="9234" width="14.42578125" style="380" bestFit="1" customWidth="1"/>
    <col min="9235" max="9236" width="12" style="380" bestFit="1" customWidth="1"/>
    <col min="9237" max="9237" width="14" style="380" bestFit="1" customWidth="1"/>
    <col min="9238" max="9472" width="9.140625" style="380"/>
    <col min="9473" max="9473" width="26.85546875" style="380" customWidth="1"/>
    <col min="9474" max="9474" width="38.85546875" style="380" customWidth="1"/>
    <col min="9475" max="9476" width="18.7109375" style="380" bestFit="1" customWidth="1"/>
    <col min="9477" max="9478" width="16.85546875" style="380" bestFit="1" customWidth="1"/>
    <col min="9479" max="9479" width="19.85546875" style="380" bestFit="1" customWidth="1"/>
    <col min="9480" max="9480" width="22.85546875" style="380" bestFit="1" customWidth="1"/>
    <col min="9481" max="9481" width="8.85546875" style="380" bestFit="1" customWidth="1"/>
    <col min="9482" max="9482" width="14.28515625" style="380" bestFit="1" customWidth="1"/>
    <col min="9483" max="9483" width="18.85546875" style="380" customWidth="1"/>
    <col min="9484" max="9485" width="18.7109375" style="380" bestFit="1" customWidth="1"/>
    <col min="9486" max="9486" width="16.85546875" style="380" bestFit="1" customWidth="1"/>
    <col min="9487" max="9487" width="19.85546875" style="380" bestFit="1" customWidth="1"/>
    <col min="9488" max="9488" width="22.85546875" style="380" bestFit="1" customWidth="1"/>
    <col min="9489" max="9489" width="8.42578125" style="380" bestFit="1" customWidth="1"/>
    <col min="9490" max="9490" width="14.42578125" style="380" bestFit="1" customWidth="1"/>
    <col min="9491" max="9492" width="12" style="380" bestFit="1" customWidth="1"/>
    <col min="9493" max="9493" width="14" style="380" bestFit="1" customWidth="1"/>
    <col min="9494" max="9728" width="9.140625" style="380"/>
    <col min="9729" max="9729" width="26.85546875" style="380" customWidth="1"/>
    <col min="9730" max="9730" width="38.85546875" style="380" customWidth="1"/>
    <col min="9731" max="9732" width="18.7109375" style="380" bestFit="1" customWidth="1"/>
    <col min="9733" max="9734" width="16.85546875" style="380" bestFit="1" customWidth="1"/>
    <col min="9735" max="9735" width="19.85546875" style="380" bestFit="1" customWidth="1"/>
    <col min="9736" max="9736" width="22.85546875" style="380" bestFit="1" customWidth="1"/>
    <col min="9737" max="9737" width="8.85546875" style="380" bestFit="1" customWidth="1"/>
    <col min="9738" max="9738" width="14.28515625" style="380" bestFit="1" customWidth="1"/>
    <col min="9739" max="9739" width="18.85546875" style="380" customWidth="1"/>
    <col min="9740" max="9741" width="18.7109375" style="380" bestFit="1" customWidth="1"/>
    <col min="9742" max="9742" width="16.85546875" style="380" bestFit="1" customWidth="1"/>
    <col min="9743" max="9743" width="19.85546875" style="380" bestFit="1" customWidth="1"/>
    <col min="9744" max="9744" width="22.85546875" style="380" bestFit="1" customWidth="1"/>
    <col min="9745" max="9745" width="8.42578125" style="380" bestFit="1" customWidth="1"/>
    <col min="9746" max="9746" width="14.42578125" style="380" bestFit="1" customWidth="1"/>
    <col min="9747" max="9748" width="12" style="380" bestFit="1" customWidth="1"/>
    <col min="9749" max="9749" width="14" style="380" bestFit="1" customWidth="1"/>
    <col min="9750" max="9984" width="9.140625" style="380"/>
    <col min="9985" max="9985" width="26.85546875" style="380" customWidth="1"/>
    <col min="9986" max="9986" width="38.85546875" style="380" customWidth="1"/>
    <col min="9987" max="9988" width="18.7109375" style="380" bestFit="1" customWidth="1"/>
    <col min="9989" max="9990" width="16.85546875" style="380" bestFit="1" customWidth="1"/>
    <col min="9991" max="9991" width="19.85546875" style="380" bestFit="1" customWidth="1"/>
    <col min="9992" max="9992" width="22.85546875" style="380" bestFit="1" customWidth="1"/>
    <col min="9993" max="9993" width="8.85546875" style="380" bestFit="1" customWidth="1"/>
    <col min="9994" max="9994" width="14.28515625" style="380" bestFit="1" customWidth="1"/>
    <col min="9995" max="9995" width="18.85546875" style="380" customWidth="1"/>
    <col min="9996" max="9997" width="18.7109375" style="380" bestFit="1" customWidth="1"/>
    <col min="9998" max="9998" width="16.85546875" style="380" bestFit="1" customWidth="1"/>
    <col min="9999" max="9999" width="19.85546875" style="380" bestFit="1" customWidth="1"/>
    <col min="10000" max="10000" width="22.85546875" style="380" bestFit="1" customWidth="1"/>
    <col min="10001" max="10001" width="8.42578125" style="380" bestFit="1" customWidth="1"/>
    <col min="10002" max="10002" width="14.42578125" style="380" bestFit="1" customWidth="1"/>
    <col min="10003" max="10004" width="12" style="380" bestFit="1" customWidth="1"/>
    <col min="10005" max="10005" width="14" style="380" bestFit="1" customWidth="1"/>
    <col min="10006" max="10240" width="9.140625" style="380"/>
    <col min="10241" max="10241" width="26.85546875" style="380" customWidth="1"/>
    <col min="10242" max="10242" width="38.85546875" style="380" customWidth="1"/>
    <col min="10243" max="10244" width="18.7109375" style="380" bestFit="1" customWidth="1"/>
    <col min="10245" max="10246" width="16.85546875" style="380" bestFit="1" customWidth="1"/>
    <col min="10247" max="10247" width="19.85546875" style="380" bestFit="1" customWidth="1"/>
    <col min="10248" max="10248" width="22.85546875" style="380" bestFit="1" customWidth="1"/>
    <col min="10249" max="10249" width="8.85546875" style="380" bestFit="1" customWidth="1"/>
    <col min="10250" max="10250" width="14.28515625" style="380" bestFit="1" customWidth="1"/>
    <col min="10251" max="10251" width="18.85546875" style="380" customWidth="1"/>
    <col min="10252" max="10253" width="18.7109375" style="380" bestFit="1" customWidth="1"/>
    <col min="10254" max="10254" width="16.85546875" style="380" bestFit="1" customWidth="1"/>
    <col min="10255" max="10255" width="19.85546875" style="380" bestFit="1" customWidth="1"/>
    <col min="10256" max="10256" width="22.85546875" style="380" bestFit="1" customWidth="1"/>
    <col min="10257" max="10257" width="8.42578125" style="380" bestFit="1" customWidth="1"/>
    <col min="10258" max="10258" width="14.42578125" style="380" bestFit="1" customWidth="1"/>
    <col min="10259" max="10260" width="12" style="380" bestFit="1" customWidth="1"/>
    <col min="10261" max="10261" width="14" style="380" bestFit="1" customWidth="1"/>
    <col min="10262" max="10496" width="9.140625" style="380"/>
    <col min="10497" max="10497" width="26.85546875" style="380" customWidth="1"/>
    <col min="10498" max="10498" width="38.85546875" style="380" customWidth="1"/>
    <col min="10499" max="10500" width="18.7109375" style="380" bestFit="1" customWidth="1"/>
    <col min="10501" max="10502" width="16.85546875" style="380" bestFit="1" customWidth="1"/>
    <col min="10503" max="10503" width="19.85546875" style="380" bestFit="1" customWidth="1"/>
    <col min="10504" max="10504" width="22.85546875" style="380" bestFit="1" customWidth="1"/>
    <col min="10505" max="10505" width="8.85546875" style="380" bestFit="1" customWidth="1"/>
    <col min="10506" max="10506" width="14.28515625" style="380" bestFit="1" customWidth="1"/>
    <col min="10507" max="10507" width="18.85546875" style="380" customWidth="1"/>
    <col min="10508" max="10509" width="18.7109375" style="380" bestFit="1" customWidth="1"/>
    <col min="10510" max="10510" width="16.85546875" style="380" bestFit="1" customWidth="1"/>
    <col min="10511" max="10511" width="19.85546875" style="380" bestFit="1" customWidth="1"/>
    <col min="10512" max="10512" width="22.85546875" style="380" bestFit="1" customWidth="1"/>
    <col min="10513" max="10513" width="8.42578125" style="380" bestFit="1" customWidth="1"/>
    <col min="10514" max="10514" width="14.42578125" style="380" bestFit="1" customWidth="1"/>
    <col min="10515" max="10516" width="12" style="380" bestFit="1" customWidth="1"/>
    <col min="10517" max="10517" width="14" style="380" bestFit="1" customWidth="1"/>
    <col min="10518" max="10752" width="9.140625" style="380"/>
    <col min="10753" max="10753" width="26.85546875" style="380" customWidth="1"/>
    <col min="10754" max="10754" width="38.85546875" style="380" customWidth="1"/>
    <col min="10755" max="10756" width="18.7109375" style="380" bestFit="1" customWidth="1"/>
    <col min="10757" max="10758" width="16.85546875" style="380" bestFit="1" customWidth="1"/>
    <col min="10759" max="10759" width="19.85546875" style="380" bestFit="1" customWidth="1"/>
    <col min="10760" max="10760" width="22.85546875" style="380" bestFit="1" customWidth="1"/>
    <col min="10761" max="10761" width="8.85546875" style="380" bestFit="1" customWidth="1"/>
    <col min="10762" max="10762" width="14.28515625" style="380" bestFit="1" customWidth="1"/>
    <col min="10763" max="10763" width="18.85546875" style="380" customWidth="1"/>
    <col min="10764" max="10765" width="18.7109375" style="380" bestFit="1" customWidth="1"/>
    <col min="10766" max="10766" width="16.85546875" style="380" bestFit="1" customWidth="1"/>
    <col min="10767" max="10767" width="19.85546875" style="380" bestFit="1" customWidth="1"/>
    <col min="10768" max="10768" width="22.85546875" style="380" bestFit="1" customWidth="1"/>
    <col min="10769" max="10769" width="8.42578125" style="380" bestFit="1" customWidth="1"/>
    <col min="10770" max="10770" width="14.42578125" style="380" bestFit="1" customWidth="1"/>
    <col min="10771" max="10772" width="12" style="380" bestFit="1" customWidth="1"/>
    <col min="10773" max="10773" width="14" style="380" bestFit="1" customWidth="1"/>
    <col min="10774" max="11008" width="9.140625" style="380"/>
    <col min="11009" max="11009" width="26.85546875" style="380" customWidth="1"/>
    <col min="11010" max="11010" width="38.85546875" style="380" customWidth="1"/>
    <col min="11011" max="11012" width="18.7109375" style="380" bestFit="1" customWidth="1"/>
    <col min="11013" max="11014" width="16.85546875" style="380" bestFit="1" customWidth="1"/>
    <col min="11015" max="11015" width="19.85546875" style="380" bestFit="1" customWidth="1"/>
    <col min="11016" max="11016" width="22.85546875" style="380" bestFit="1" customWidth="1"/>
    <col min="11017" max="11017" width="8.85546875" style="380" bestFit="1" customWidth="1"/>
    <col min="11018" max="11018" width="14.28515625" style="380" bestFit="1" customWidth="1"/>
    <col min="11019" max="11019" width="18.85546875" style="380" customWidth="1"/>
    <col min="11020" max="11021" width="18.7109375" style="380" bestFit="1" customWidth="1"/>
    <col min="11022" max="11022" width="16.85546875" style="380" bestFit="1" customWidth="1"/>
    <col min="11023" max="11023" width="19.85546875" style="380" bestFit="1" customWidth="1"/>
    <col min="11024" max="11024" width="22.85546875" style="380" bestFit="1" customWidth="1"/>
    <col min="11025" max="11025" width="8.42578125" style="380" bestFit="1" customWidth="1"/>
    <col min="11026" max="11026" width="14.42578125" style="380" bestFit="1" customWidth="1"/>
    <col min="11027" max="11028" width="12" style="380" bestFit="1" customWidth="1"/>
    <col min="11029" max="11029" width="14" style="380" bestFit="1" customWidth="1"/>
    <col min="11030" max="11264" width="9.140625" style="380"/>
    <col min="11265" max="11265" width="26.85546875" style="380" customWidth="1"/>
    <col min="11266" max="11266" width="38.85546875" style="380" customWidth="1"/>
    <col min="11267" max="11268" width="18.7109375" style="380" bestFit="1" customWidth="1"/>
    <col min="11269" max="11270" width="16.85546875" style="380" bestFit="1" customWidth="1"/>
    <col min="11271" max="11271" width="19.85546875" style="380" bestFit="1" customWidth="1"/>
    <col min="11272" max="11272" width="22.85546875" style="380" bestFit="1" customWidth="1"/>
    <col min="11273" max="11273" width="8.85546875" style="380" bestFit="1" customWidth="1"/>
    <col min="11274" max="11274" width="14.28515625" style="380" bestFit="1" customWidth="1"/>
    <col min="11275" max="11275" width="18.85546875" style="380" customWidth="1"/>
    <col min="11276" max="11277" width="18.7109375" style="380" bestFit="1" customWidth="1"/>
    <col min="11278" max="11278" width="16.85546875" style="380" bestFit="1" customWidth="1"/>
    <col min="11279" max="11279" width="19.85546875" style="380" bestFit="1" customWidth="1"/>
    <col min="11280" max="11280" width="22.85546875" style="380" bestFit="1" customWidth="1"/>
    <col min="11281" max="11281" width="8.42578125" style="380" bestFit="1" customWidth="1"/>
    <col min="11282" max="11282" width="14.42578125" style="380" bestFit="1" customWidth="1"/>
    <col min="11283" max="11284" width="12" style="380" bestFit="1" customWidth="1"/>
    <col min="11285" max="11285" width="14" style="380" bestFit="1" customWidth="1"/>
    <col min="11286" max="11520" width="9.140625" style="380"/>
    <col min="11521" max="11521" width="26.85546875" style="380" customWidth="1"/>
    <col min="11522" max="11522" width="38.85546875" style="380" customWidth="1"/>
    <col min="11523" max="11524" width="18.7109375" style="380" bestFit="1" customWidth="1"/>
    <col min="11525" max="11526" width="16.85546875" style="380" bestFit="1" customWidth="1"/>
    <col min="11527" max="11527" width="19.85546875" style="380" bestFit="1" customWidth="1"/>
    <col min="11528" max="11528" width="22.85546875" style="380" bestFit="1" customWidth="1"/>
    <col min="11529" max="11529" width="8.85546875" style="380" bestFit="1" customWidth="1"/>
    <col min="11530" max="11530" width="14.28515625" style="380" bestFit="1" customWidth="1"/>
    <col min="11531" max="11531" width="18.85546875" style="380" customWidth="1"/>
    <col min="11532" max="11533" width="18.7109375" style="380" bestFit="1" customWidth="1"/>
    <col min="11534" max="11534" width="16.85546875" style="380" bestFit="1" customWidth="1"/>
    <col min="11535" max="11535" width="19.85546875" style="380" bestFit="1" customWidth="1"/>
    <col min="11536" max="11536" width="22.85546875" style="380" bestFit="1" customWidth="1"/>
    <col min="11537" max="11537" width="8.42578125" style="380" bestFit="1" customWidth="1"/>
    <col min="11538" max="11538" width="14.42578125" style="380" bestFit="1" customWidth="1"/>
    <col min="11539" max="11540" width="12" style="380" bestFit="1" customWidth="1"/>
    <col min="11541" max="11541" width="14" style="380" bestFit="1" customWidth="1"/>
    <col min="11542" max="11776" width="9.140625" style="380"/>
    <col min="11777" max="11777" width="26.85546875" style="380" customWidth="1"/>
    <col min="11778" max="11778" width="38.85546875" style="380" customWidth="1"/>
    <col min="11779" max="11780" width="18.7109375" style="380" bestFit="1" customWidth="1"/>
    <col min="11781" max="11782" width="16.85546875" style="380" bestFit="1" customWidth="1"/>
    <col min="11783" max="11783" width="19.85546875" style="380" bestFit="1" customWidth="1"/>
    <col min="11784" max="11784" width="22.85546875" style="380" bestFit="1" customWidth="1"/>
    <col min="11785" max="11785" width="8.85546875" style="380" bestFit="1" customWidth="1"/>
    <col min="11786" max="11786" width="14.28515625" style="380" bestFit="1" customWidth="1"/>
    <col min="11787" max="11787" width="18.85546875" style="380" customWidth="1"/>
    <col min="11788" max="11789" width="18.7109375" style="380" bestFit="1" customWidth="1"/>
    <col min="11790" max="11790" width="16.85546875" style="380" bestFit="1" customWidth="1"/>
    <col min="11791" max="11791" width="19.85546875" style="380" bestFit="1" customWidth="1"/>
    <col min="11792" max="11792" width="22.85546875" style="380" bestFit="1" customWidth="1"/>
    <col min="11793" max="11793" width="8.42578125" style="380" bestFit="1" customWidth="1"/>
    <col min="11794" max="11794" width="14.42578125" style="380" bestFit="1" customWidth="1"/>
    <col min="11795" max="11796" width="12" style="380" bestFit="1" customWidth="1"/>
    <col min="11797" max="11797" width="14" style="380" bestFit="1" customWidth="1"/>
    <col min="11798" max="12032" width="9.140625" style="380"/>
    <col min="12033" max="12033" width="26.85546875" style="380" customWidth="1"/>
    <col min="12034" max="12034" width="38.85546875" style="380" customWidth="1"/>
    <col min="12035" max="12036" width="18.7109375" style="380" bestFit="1" customWidth="1"/>
    <col min="12037" max="12038" width="16.85546875" style="380" bestFit="1" customWidth="1"/>
    <col min="12039" max="12039" width="19.85546875" style="380" bestFit="1" customWidth="1"/>
    <col min="12040" max="12040" width="22.85546875" style="380" bestFit="1" customWidth="1"/>
    <col min="12041" max="12041" width="8.85546875" style="380" bestFit="1" customWidth="1"/>
    <col min="12042" max="12042" width="14.28515625" style="380" bestFit="1" customWidth="1"/>
    <col min="12043" max="12043" width="18.85546875" style="380" customWidth="1"/>
    <col min="12044" max="12045" width="18.7109375" style="380" bestFit="1" customWidth="1"/>
    <col min="12046" max="12046" width="16.85546875" style="380" bestFit="1" customWidth="1"/>
    <col min="12047" max="12047" width="19.85546875" style="380" bestFit="1" customWidth="1"/>
    <col min="12048" max="12048" width="22.85546875" style="380" bestFit="1" customWidth="1"/>
    <col min="12049" max="12049" width="8.42578125" style="380" bestFit="1" customWidth="1"/>
    <col min="12050" max="12050" width="14.42578125" style="380" bestFit="1" customWidth="1"/>
    <col min="12051" max="12052" width="12" style="380" bestFit="1" customWidth="1"/>
    <col min="12053" max="12053" width="14" style="380" bestFit="1" customWidth="1"/>
    <col min="12054" max="12288" width="9.140625" style="380"/>
    <col min="12289" max="12289" width="26.85546875" style="380" customWidth="1"/>
    <col min="12290" max="12290" width="38.85546875" style="380" customWidth="1"/>
    <col min="12291" max="12292" width="18.7109375" style="380" bestFit="1" customWidth="1"/>
    <col min="12293" max="12294" width="16.85546875" style="380" bestFit="1" customWidth="1"/>
    <col min="12295" max="12295" width="19.85546875" style="380" bestFit="1" customWidth="1"/>
    <col min="12296" max="12296" width="22.85546875" style="380" bestFit="1" customWidth="1"/>
    <col min="12297" max="12297" width="8.85546875" style="380" bestFit="1" customWidth="1"/>
    <col min="12298" max="12298" width="14.28515625" style="380" bestFit="1" customWidth="1"/>
    <col min="12299" max="12299" width="18.85546875" style="380" customWidth="1"/>
    <col min="12300" max="12301" width="18.7109375" style="380" bestFit="1" customWidth="1"/>
    <col min="12302" max="12302" width="16.85546875" style="380" bestFit="1" customWidth="1"/>
    <col min="12303" max="12303" width="19.85546875" style="380" bestFit="1" customWidth="1"/>
    <col min="12304" max="12304" width="22.85546875" style="380" bestFit="1" customWidth="1"/>
    <col min="12305" max="12305" width="8.42578125" style="380" bestFit="1" customWidth="1"/>
    <col min="12306" max="12306" width="14.42578125" style="380" bestFit="1" customWidth="1"/>
    <col min="12307" max="12308" width="12" style="380" bestFit="1" customWidth="1"/>
    <col min="12309" max="12309" width="14" style="380" bestFit="1" customWidth="1"/>
    <col min="12310" max="12544" width="9.140625" style="380"/>
    <col min="12545" max="12545" width="26.85546875" style="380" customWidth="1"/>
    <col min="12546" max="12546" width="38.85546875" style="380" customWidth="1"/>
    <col min="12547" max="12548" width="18.7109375" style="380" bestFit="1" customWidth="1"/>
    <col min="12549" max="12550" width="16.85546875" style="380" bestFit="1" customWidth="1"/>
    <col min="12551" max="12551" width="19.85546875" style="380" bestFit="1" customWidth="1"/>
    <col min="12552" max="12552" width="22.85546875" style="380" bestFit="1" customWidth="1"/>
    <col min="12553" max="12553" width="8.85546875" style="380" bestFit="1" customWidth="1"/>
    <col min="12554" max="12554" width="14.28515625" style="380" bestFit="1" customWidth="1"/>
    <col min="12555" max="12555" width="18.85546875" style="380" customWidth="1"/>
    <col min="12556" max="12557" width="18.7109375" style="380" bestFit="1" customWidth="1"/>
    <col min="12558" max="12558" width="16.85546875" style="380" bestFit="1" customWidth="1"/>
    <col min="12559" max="12559" width="19.85546875" style="380" bestFit="1" customWidth="1"/>
    <col min="12560" max="12560" width="22.85546875" style="380" bestFit="1" customWidth="1"/>
    <col min="12561" max="12561" width="8.42578125" style="380" bestFit="1" customWidth="1"/>
    <col min="12562" max="12562" width="14.42578125" style="380" bestFit="1" customWidth="1"/>
    <col min="12563" max="12564" width="12" style="380" bestFit="1" customWidth="1"/>
    <col min="12565" max="12565" width="14" style="380" bestFit="1" customWidth="1"/>
    <col min="12566" max="12800" width="9.140625" style="380"/>
    <col min="12801" max="12801" width="26.85546875" style="380" customWidth="1"/>
    <col min="12802" max="12802" width="38.85546875" style="380" customWidth="1"/>
    <col min="12803" max="12804" width="18.7109375" style="380" bestFit="1" customWidth="1"/>
    <col min="12805" max="12806" width="16.85546875" style="380" bestFit="1" customWidth="1"/>
    <col min="12807" max="12807" width="19.85546875" style="380" bestFit="1" customWidth="1"/>
    <col min="12808" max="12808" width="22.85546875" style="380" bestFit="1" customWidth="1"/>
    <col min="12809" max="12809" width="8.85546875" style="380" bestFit="1" customWidth="1"/>
    <col min="12810" max="12810" width="14.28515625" style="380" bestFit="1" customWidth="1"/>
    <col min="12811" max="12811" width="18.85546875" style="380" customWidth="1"/>
    <col min="12812" max="12813" width="18.7109375" style="380" bestFit="1" customWidth="1"/>
    <col min="12814" max="12814" width="16.85546875" style="380" bestFit="1" customWidth="1"/>
    <col min="12815" max="12815" width="19.85546875" style="380" bestFit="1" customWidth="1"/>
    <col min="12816" max="12816" width="22.85546875" style="380" bestFit="1" customWidth="1"/>
    <col min="12817" max="12817" width="8.42578125" style="380" bestFit="1" customWidth="1"/>
    <col min="12818" max="12818" width="14.42578125" style="380" bestFit="1" customWidth="1"/>
    <col min="12819" max="12820" width="12" style="380" bestFit="1" customWidth="1"/>
    <col min="12821" max="12821" width="14" style="380" bestFit="1" customWidth="1"/>
    <col min="12822" max="13056" width="9.140625" style="380"/>
    <col min="13057" max="13057" width="26.85546875" style="380" customWidth="1"/>
    <col min="13058" max="13058" width="38.85546875" style="380" customWidth="1"/>
    <col min="13059" max="13060" width="18.7109375" style="380" bestFit="1" customWidth="1"/>
    <col min="13061" max="13062" width="16.85546875" style="380" bestFit="1" customWidth="1"/>
    <col min="13063" max="13063" width="19.85546875" style="380" bestFit="1" customWidth="1"/>
    <col min="13064" max="13064" width="22.85546875" style="380" bestFit="1" customWidth="1"/>
    <col min="13065" max="13065" width="8.85546875" style="380" bestFit="1" customWidth="1"/>
    <col min="13066" max="13066" width="14.28515625" style="380" bestFit="1" customWidth="1"/>
    <col min="13067" max="13067" width="18.85546875" style="380" customWidth="1"/>
    <col min="13068" max="13069" width="18.7109375" style="380" bestFit="1" customWidth="1"/>
    <col min="13070" max="13070" width="16.85546875" style="380" bestFit="1" customWidth="1"/>
    <col min="13071" max="13071" width="19.85546875" style="380" bestFit="1" customWidth="1"/>
    <col min="13072" max="13072" width="22.85546875" style="380" bestFit="1" customWidth="1"/>
    <col min="13073" max="13073" width="8.42578125" style="380" bestFit="1" customWidth="1"/>
    <col min="13074" max="13074" width="14.42578125" style="380" bestFit="1" customWidth="1"/>
    <col min="13075" max="13076" width="12" style="380" bestFit="1" customWidth="1"/>
    <col min="13077" max="13077" width="14" style="380" bestFit="1" customWidth="1"/>
    <col min="13078" max="13312" width="9.140625" style="380"/>
    <col min="13313" max="13313" width="26.85546875" style="380" customWidth="1"/>
    <col min="13314" max="13314" width="38.85546875" style="380" customWidth="1"/>
    <col min="13315" max="13316" width="18.7109375" style="380" bestFit="1" customWidth="1"/>
    <col min="13317" max="13318" width="16.85546875" style="380" bestFit="1" customWidth="1"/>
    <col min="13319" max="13319" width="19.85546875" style="380" bestFit="1" customWidth="1"/>
    <col min="13320" max="13320" width="22.85546875" style="380" bestFit="1" customWidth="1"/>
    <col min="13321" max="13321" width="8.85546875" style="380" bestFit="1" customWidth="1"/>
    <col min="13322" max="13322" width="14.28515625" style="380" bestFit="1" customWidth="1"/>
    <col min="13323" max="13323" width="18.85546875" style="380" customWidth="1"/>
    <col min="13324" max="13325" width="18.7109375" style="380" bestFit="1" customWidth="1"/>
    <col min="13326" max="13326" width="16.85546875" style="380" bestFit="1" customWidth="1"/>
    <col min="13327" max="13327" width="19.85546875" style="380" bestFit="1" customWidth="1"/>
    <col min="13328" max="13328" width="22.85546875" style="380" bestFit="1" customWidth="1"/>
    <col min="13329" max="13329" width="8.42578125" style="380" bestFit="1" customWidth="1"/>
    <col min="13330" max="13330" width="14.42578125" style="380" bestFit="1" customWidth="1"/>
    <col min="13331" max="13332" width="12" style="380" bestFit="1" customWidth="1"/>
    <col min="13333" max="13333" width="14" style="380" bestFit="1" customWidth="1"/>
    <col min="13334" max="13568" width="9.140625" style="380"/>
    <col min="13569" max="13569" width="26.85546875" style="380" customWidth="1"/>
    <col min="13570" max="13570" width="38.85546875" style="380" customWidth="1"/>
    <col min="13571" max="13572" width="18.7109375" style="380" bestFit="1" customWidth="1"/>
    <col min="13573" max="13574" width="16.85546875" style="380" bestFit="1" customWidth="1"/>
    <col min="13575" max="13575" width="19.85546875" style="380" bestFit="1" customWidth="1"/>
    <col min="13576" max="13576" width="22.85546875" style="380" bestFit="1" customWidth="1"/>
    <col min="13577" max="13577" width="8.85546875" style="380" bestFit="1" customWidth="1"/>
    <col min="13578" max="13578" width="14.28515625" style="380" bestFit="1" customWidth="1"/>
    <col min="13579" max="13579" width="18.85546875" style="380" customWidth="1"/>
    <col min="13580" max="13581" width="18.7109375" style="380" bestFit="1" customWidth="1"/>
    <col min="13582" max="13582" width="16.85546875" style="380" bestFit="1" customWidth="1"/>
    <col min="13583" max="13583" width="19.85546875" style="380" bestFit="1" customWidth="1"/>
    <col min="13584" max="13584" width="22.85546875" style="380" bestFit="1" customWidth="1"/>
    <col min="13585" max="13585" width="8.42578125" style="380" bestFit="1" customWidth="1"/>
    <col min="13586" max="13586" width="14.42578125" style="380" bestFit="1" customWidth="1"/>
    <col min="13587" max="13588" width="12" style="380" bestFit="1" customWidth="1"/>
    <col min="13589" max="13589" width="14" style="380" bestFit="1" customWidth="1"/>
    <col min="13590" max="13824" width="9.140625" style="380"/>
    <col min="13825" max="13825" width="26.85546875" style="380" customWidth="1"/>
    <col min="13826" max="13826" width="38.85546875" style="380" customWidth="1"/>
    <col min="13827" max="13828" width="18.7109375" style="380" bestFit="1" customWidth="1"/>
    <col min="13829" max="13830" width="16.85546875" style="380" bestFit="1" customWidth="1"/>
    <col min="13831" max="13831" width="19.85546875" style="380" bestFit="1" customWidth="1"/>
    <col min="13832" max="13832" width="22.85546875" style="380" bestFit="1" customWidth="1"/>
    <col min="13833" max="13833" width="8.85546875" style="380" bestFit="1" customWidth="1"/>
    <col min="13834" max="13834" width="14.28515625" style="380" bestFit="1" customWidth="1"/>
    <col min="13835" max="13835" width="18.85546875" style="380" customWidth="1"/>
    <col min="13836" max="13837" width="18.7109375" style="380" bestFit="1" customWidth="1"/>
    <col min="13838" max="13838" width="16.85546875" style="380" bestFit="1" customWidth="1"/>
    <col min="13839" max="13839" width="19.85546875" style="380" bestFit="1" customWidth="1"/>
    <col min="13840" max="13840" width="22.85546875" style="380" bestFit="1" customWidth="1"/>
    <col min="13841" max="13841" width="8.42578125" style="380" bestFit="1" customWidth="1"/>
    <col min="13842" max="13842" width="14.42578125" style="380" bestFit="1" customWidth="1"/>
    <col min="13843" max="13844" width="12" style="380" bestFit="1" customWidth="1"/>
    <col min="13845" max="13845" width="14" style="380" bestFit="1" customWidth="1"/>
    <col min="13846" max="14080" width="9.140625" style="380"/>
    <col min="14081" max="14081" width="26.85546875" style="380" customWidth="1"/>
    <col min="14082" max="14082" width="38.85546875" style="380" customWidth="1"/>
    <col min="14083" max="14084" width="18.7109375" style="380" bestFit="1" customWidth="1"/>
    <col min="14085" max="14086" width="16.85546875" style="380" bestFit="1" customWidth="1"/>
    <col min="14087" max="14087" width="19.85546875" style="380" bestFit="1" customWidth="1"/>
    <col min="14088" max="14088" width="22.85546875" style="380" bestFit="1" customWidth="1"/>
    <col min="14089" max="14089" width="8.85546875" style="380" bestFit="1" customWidth="1"/>
    <col min="14090" max="14090" width="14.28515625" style="380" bestFit="1" customWidth="1"/>
    <col min="14091" max="14091" width="18.85546875" style="380" customWidth="1"/>
    <col min="14092" max="14093" width="18.7109375" style="380" bestFit="1" customWidth="1"/>
    <col min="14094" max="14094" width="16.85546875" style="380" bestFit="1" customWidth="1"/>
    <col min="14095" max="14095" width="19.85546875" style="380" bestFit="1" customWidth="1"/>
    <col min="14096" max="14096" width="22.85546875" style="380" bestFit="1" customWidth="1"/>
    <col min="14097" max="14097" width="8.42578125" style="380" bestFit="1" customWidth="1"/>
    <col min="14098" max="14098" width="14.42578125" style="380" bestFit="1" customWidth="1"/>
    <col min="14099" max="14100" width="12" style="380" bestFit="1" customWidth="1"/>
    <col min="14101" max="14101" width="14" style="380" bestFit="1" customWidth="1"/>
    <col min="14102" max="14336" width="9.140625" style="380"/>
    <col min="14337" max="14337" width="26.85546875" style="380" customWidth="1"/>
    <col min="14338" max="14338" width="38.85546875" style="380" customWidth="1"/>
    <col min="14339" max="14340" width="18.7109375" style="380" bestFit="1" customWidth="1"/>
    <col min="14341" max="14342" width="16.85546875" style="380" bestFit="1" customWidth="1"/>
    <col min="14343" max="14343" width="19.85546875" style="380" bestFit="1" customWidth="1"/>
    <col min="14344" max="14344" width="22.85546875" style="380" bestFit="1" customWidth="1"/>
    <col min="14345" max="14345" width="8.85546875" style="380" bestFit="1" customWidth="1"/>
    <col min="14346" max="14346" width="14.28515625" style="380" bestFit="1" customWidth="1"/>
    <col min="14347" max="14347" width="18.85546875" style="380" customWidth="1"/>
    <col min="14348" max="14349" width="18.7109375" style="380" bestFit="1" customWidth="1"/>
    <col min="14350" max="14350" width="16.85546875" style="380" bestFit="1" customWidth="1"/>
    <col min="14351" max="14351" width="19.85546875" style="380" bestFit="1" customWidth="1"/>
    <col min="14352" max="14352" width="22.85546875" style="380" bestFit="1" customWidth="1"/>
    <col min="14353" max="14353" width="8.42578125" style="380" bestFit="1" customWidth="1"/>
    <col min="14354" max="14354" width="14.42578125" style="380" bestFit="1" customWidth="1"/>
    <col min="14355" max="14356" width="12" style="380" bestFit="1" customWidth="1"/>
    <col min="14357" max="14357" width="14" style="380" bestFit="1" customWidth="1"/>
    <col min="14358" max="14592" width="9.140625" style="380"/>
    <col min="14593" max="14593" width="26.85546875" style="380" customWidth="1"/>
    <col min="14594" max="14594" width="38.85546875" style="380" customWidth="1"/>
    <col min="14595" max="14596" width="18.7109375" style="380" bestFit="1" customWidth="1"/>
    <col min="14597" max="14598" width="16.85546875" style="380" bestFit="1" customWidth="1"/>
    <col min="14599" max="14599" width="19.85546875" style="380" bestFit="1" customWidth="1"/>
    <col min="14600" max="14600" width="22.85546875" style="380" bestFit="1" customWidth="1"/>
    <col min="14601" max="14601" width="8.85546875" style="380" bestFit="1" customWidth="1"/>
    <col min="14602" max="14602" width="14.28515625" style="380" bestFit="1" customWidth="1"/>
    <col min="14603" max="14603" width="18.85546875" style="380" customWidth="1"/>
    <col min="14604" max="14605" width="18.7109375" style="380" bestFit="1" customWidth="1"/>
    <col min="14606" max="14606" width="16.85546875" style="380" bestFit="1" customWidth="1"/>
    <col min="14607" max="14607" width="19.85546875" style="380" bestFit="1" customWidth="1"/>
    <col min="14608" max="14608" width="22.85546875" style="380" bestFit="1" customWidth="1"/>
    <col min="14609" max="14609" width="8.42578125" style="380" bestFit="1" customWidth="1"/>
    <col min="14610" max="14610" width="14.42578125" style="380" bestFit="1" customWidth="1"/>
    <col min="14611" max="14612" width="12" style="380" bestFit="1" customWidth="1"/>
    <col min="14613" max="14613" width="14" style="380" bestFit="1" customWidth="1"/>
    <col min="14614" max="14848" width="9.140625" style="380"/>
    <col min="14849" max="14849" width="26.85546875" style="380" customWidth="1"/>
    <col min="14850" max="14850" width="38.85546875" style="380" customWidth="1"/>
    <col min="14851" max="14852" width="18.7109375" style="380" bestFit="1" customWidth="1"/>
    <col min="14853" max="14854" width="16.85546875" style="380" bestFit="1" customWidth="1"/>
    <col min="14855" max="14855" width="19.85546875" style="380" bestFit="1" customWidth="1"/>
    <col min="14856" max="14856" width="22.85546875" style="380" bestFit="1" customWidth="1"/>
    <col min="14857" max="14857" width="8.85546875" style="380" bestFit="1" customWidth="1"/>
    <col min="14858" max="14858" width="14.28515625" style="380" bestFit="1" customWidth="1"/>
    <col min="14859" max="14859" width="18.85546875" style="380" customWidth="1"/>
    <col min="14860" max="14861" width="18.7109375" style="380" bestFit="1" customWidth="1"/>
    <col min="14862" max="14862" width="16.85546875" style="380" bestFit="1" customWidth="1"/>
    <col min="14863" max="14863" width="19.85546875" style="380" bestFit="1" customWidth="1"/>
    <col min="14864" max="14864" width="22.85546875" style="380" bestFit="1" customWidth="1"/>
    <col min="14865" max="14865" width="8.42578125" style="380" bestFit="1" customWidth="1"/>
    <col min="14866" max="14866" width="14.42578125" style="380" bestFit="1" customWidth="1"/>
    <col min="14867" max="14868" width="12" style="380" bestFit="1" customWidth="1"/>
    <col min="14869" max="14869" width="14" style="380" bestFit="1" customWidth="1"/>
    <col min="14870" max="15104" width="9.140625" style="380"/>
    <col min="15105" max="15105" width="26.85546875" style="380" customWidth="1"/>
    <col min="15106" max="15106" width="38.85546875" style="380" customWidth="1"/>
    <col min="15107" max="15108" width="18.7109375" style="380" bestFit="1" customWidth="1"/>
    <col min="15109" max="15110" width="16.85546875" style="380" bestFit="1" customWidth="1"/>
    <col min="15111" max="15111" width="19.85546875" style="380" bestFit="1" customWidth="1"/>
    <col min="15112" max="15112" width="22.85546875" style="380" bestFit="1" customWidth="1"/>
    <col min="15113" max="15113" width="8.85546875" style="380" bestFit="1" customWidth="1"/>
    <col min="15114" max="15114" width="14.28515625" style="380" bestFit="1" customWidth="1"/>
    <col min="15115" max="15115" width="18.85546875" style="380" customWidth="1"/>
    <col min="15116" max="15117" width="18.7109375" style="380" bestFit="1" customWidth="1"/>
    <col min="15118" max="15118" width="16.85546875" style="380" bestFit="1" customWidth="1"/>
    <col min="15119" max="15119" width="19.85546875" style="380" bestFit="1" customWidth="1"/>
    <col min="15120" max="15120" width="22.85546875" style="380" bestFit="1" customWidth="1"/>
    <col min="15121" max="15121" width="8.42578125" style="380" bestFit="1" customWidth="1"/>
    <col min="15122" max="15122" width="14.42578125" style="380" bestFit="1" customWidth="1"/>
    <col min="15123" max="15124" width="12" style="380" bestFit="1" customWidth="1"/>
    <col min="15125" max="15125" width="14" style="380" bestFit="1" customWidth="1"/>
    <col min="15126" max="15360" width="9.140625" style="380"/>
    <col min="15361" max="15361" width="26.85546875" style="380" customWidth="1"/>
    <col min="15362" max="15362" width="38.85546875" style="380" customWidth="1"/>
    <col min="15363" max="15364" width="18.7109375" style="380" bestFit="1" customWidth="1"/>
    <col min="15365" max="15366" width="16.85546875" style="380" bestFit="1" customWidth="1"/>
    <col min="15367" max="15367" width="19.85546875" style="380" bestFit="1" customWidth="1"/>
    <col min="15368" max="15368" width="22.85546875" style="380" bestFit="1" customWidth="1"/>
    <col min="15369" max="15369" width="8.85546875" style="380" bestFit="1" customWidth="1"/>
    <col min="15370" max="15370" width="14.28515625" style="380" bestFit="1" customWidth="1"/>
    <col min="15371" max="15371" width="18.85546875" style="380" customWidth="1"/>
    <col min="15372" max="15373" width="18.7109375" style="380" bestFit="1" customWidth="1"/>
    <col min="15374" max="15374" width="16.85546875" style="380" bestFit="1" customWidth="1"/>
    <col min="15375" max="15375" width="19.85546875" style="380" bestFit="1" customWidth="1"/>
    <col min="15376" max="15376" width="22.85546875" style="380" bestFit="1" customWidth="1"/>
    <col min="15377" max="15377" width="8.42578125" style="380" bestFit="1" customWidth="1"/>
    <col min="15378" max="15378" width="14.42578125" style="380" bestFit="1" customWidth="1"/>
    <col min="15379" max="15380" width="12" style="380" bestFit="1" customWidth="1"/>
    <col min="15381" max="15381" width="14" style="380" bestFit="1" customWidth="1"/>
    <col min="15382" max="15616" width="9.140625" style="380"/>
    <col min="15617" max="15617" width="26.85546875" style="380" customWidth="1"/>
    <col min="15618" max="15618" width="38.85546875" style="380" customWidth="1"/>
    <col min="15619" max="15620" width="18.7109375" style="380" bestFit="1" customWidth="1"/>
    <col min="15621" max="15622" width="16.85546875" style="380" bestFit="1" customWidth="1"/>
    <col min="15623" max="15623" width="19.85546875" style="380" bestFit="1" customWidth="1"/>
    <col min="15624" max="15624" width="22.85546875" style="380" bestFit="1" customWidth="1"/>
    <col min="15625" max="15625" width="8.85546875" style="380" bestFit="1" customWidth="1"/>
    <col min="15626" max="15626" width="14.28515625" style="380" bestFit="1" customWidth="1"/>
    <col min="15627" max="15627" width="18.85546875" style="380" customWidth="1"/>
    <col min="15628" max="15629" width="18.7109375" style="380" bestFit="1" customWidth="1"/>
    <col min="15630" max="15630" width="16.85546875" style="380" bestFit="1" customWidth="1"/>
    <col min="15631" max="15631" width="19.85546875" style="380" bestFit="1" customWidth="1"/>
    <col min="15632" max="15632" width="22.85546875" style="380" bestFit="1" customWidth="1"/>
    <col min="15633" max="15633" width="8.42578125" style="380" bestFit="1" customWidth="1"/>
    <col min="15634" max="15634" width="14.42578125" style="380" bestFit="1" customWidth="1"/>
    <col min="15635" max="15636" width="12" style="380" bestFit="1" customWidth="1"/>
    <col min="15637" max="15637" width="14" style="380" bestFit="1" customWidth="1"/>
    <col min="15638" max="15872" width="9.140625" style="380"/>
    <col min="15873" max="15873" width="26.85546875" style="380" customWidth="1"/>
    <col min="15874" max="15874" width="38.85546875" style="380" customWidth="1"/>
    <col min="15875" max="15876" width="18.7109375" style="380" bestFit="1" customWidth="1"/>
    <col min="15877" max="15878" width="16.85546875" style="380" bestFit="1" customWidth="1"/>
    <col min="15879" max="15879" width="19.85546875" style="380" bestFit="1" customWidth="1"/>
    <col min="15880" max="15880" width="22.85546875" style="380" bestFit="1" customWidth="1"/>
    <col min="15881" max="15881" width="8.85546875" style="380" bestFit="1" customWidth="1"/>
    <col min="15882" max="15882" width="14.28515625" style="380" bestFit="1" customWidth="1"/>
    <col min="15883" max="15883" width="18.85546875" style="380" customWidth="1"/>
    <col min="15884" max="15885" width="18.7109375" style="380" bestFit="1" customWidth="1"/>
    <col min="15886" max="15886" width="16.85546875" style="380" bestFit="1" customWidth="1"/>
    <col min="15887" max="15887" width="19.85546875" style="380" bestFit="1" customWidth="1"/>
    <col min="15888" max="15888" width="22.85546875" style="380" bestFit="1" customWidth="1"/>
    <col min="15889" max="15889" width="8.42578125" style="380" bestFit="1" customWidth="1"/>
    <col min="15890" max="15890" width="14.42578125" style="380" bestFit="1" customWidth="1"/>
    <col min="15891" max="15892" width="12" style="380" bestFit="1" customWidth="1"/>
    <col min="15893" max="15893" width="14" style="380" bestFit="1" customWidth="1"/>
    <col min="15894" max="16128" width="9.140625" style="380"/>
    <col min="16129" max="16129" width="26.85546875" style="380" customWidth="1"/>
    <col min="16130" max="16130" width="38.85546875" style="380" customWidth="1"/>
    <col min="16131" max="16132" width="18.7109375" style="380" bestFit="1" customWidth="1"/>
    <col min="16133" max="16134" width="16.85546875" style="380" bestFit="1" customWidth="1"/>
    <col min="16135" max="16135" width="19.85546875" style="380" bestFit="1" customWidth="1"/>
    <col min="16136" max="16136" width="22.85546875" style="380" bestFit="1" customWidth="1"/>
    <col min="16137" max="16137" width="8.85546875" style="380" bestFit="1" customWidth="1"/>
    <col min="16138" max="16138" width="14.28515625" style="380" bestFit="1" customWidth="1"/>
    <col min="16139" max="16139" width="18.85546875" style="380" customWidth="1"/>
    <col min="16140" max="16141" width="18.7109375" style="380" bestFit="1" customWidth="1"/>
    <col min="16142" max="16142" width="16.85546875" style="380" bestFit="1" customWidth="1"/>
    <col min="16143" max="16143" width="19.85546875" style="380" bestFit="1" customWidth="1"/>
    <col min="16144" max="16144" width="22.85546875" style="380" bestFit="1" customWidth="1"/>
    <col min="16145" max="16145" width="8.42578125" style="380" bestFit="1" customWidth="1"/>
    <col min="16146" max="16146" width="14.42578125" style="380" bestFit="1" customWidth="1"/>
    <col min="16147" max="16148" width="12" style="380" bestFit="1" customWidth="1"/>
    <col min="16149" max="16149" width="14" style="380" bestFit="1" customWidth="1"/>
    <col min="16150" max="16384" width="9.140625" style="380"/>
  </cols>
  <sheetData>
    <row r="1" spans="1:21" s="339" customFormat="1">
      <c r="A1" s="550" t="s">
        <v>284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</row>
    <row r="2" spans="1:21" s="339" customFormat="1">
      <c r="A2" s="551" t="s">
        <v>285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</row>
    <row r="3" spans="1:21" s="339" customFormat="1" ht="34.5" customHeight="1">
      <c r="A3" s="340"/>
      <c r="B3" s="546" t="s">
        <v>231</v>
      </c>
      <c r="C3" s="546"/>
      <c r="D3" s="546"/>
      <c r="E3" s="546"/>
      <c r="F3" s="546"/>
      <c r="G3" s="546"/>
      <c r="H3" s="546"/>
      <c r="I3" s="546"/>
      <c r="J3" s="546"/>
      <c r="K3" s="546" t="s">
        <v>232</v>
      </c>
      <c r="L3" s="546"/>
      <c r="M3" s="546"/>
      <c r="N3" s="546"/>
      <c r="O3" s="546"/>
      <c r="P3" s="546"/>
      <c r="Q3" s="546"/>
      <c r="R3" s="546"/>
      <c r="S3" s="546" t="s">
        <v>233</v>
      </c>
      <c r="T3" s="546"/>
      <c r="U3" s="546"/>
    </row>
    <row r="4" spans="1:21" s="339" customFormat="1" ht="39" customHeight="1">
      <c r="A4" s="265" t="s">
        <v>49</v>
      </c>
      <c r="B4" s="265" t="s">
        <v>212</v>
      </c>
      <c r="C4" s="265" t="s">
        <v>234</v>
      </c>
      <c r="D4" s="265" t="s">
        <v>235</v>
      </c>
      <c r="E4" s="265" t="s">
        <v>8</v>
      </c>
      <c r="F4" s="265" t="s">
        <v>104</v>
      </c>
      <c r="G4" s="265" t="s">
        <v>52</v>
      </c>
      <c r="H4" s="265" t="s">
        <v>105</v>
      </c>
      <c r="I4" s="341" t="s">
        <v>106</v>
      </c>
      <c r="J4" s="265" t="s">
        <v>107</v>
      </c>
      <c r="K4" s="265" t="s">
        <v>234</v>
      </c>
      <c r="L4" s="265" t="s">
        <v>235</v>
      </c>
      <c r="M4" s="265" t="s">
        <v>8</v>
      </c>
      <c r="N4" s="265" t="s">
        <v>104</v>
      </c>
      <c r="O4" s="265" t="s">
        <v>52</v>
      </c>
      <c r="P4" s="342" t="s">
        <v>105</v>
      </c>
      <c r="Q4" s="265" t="s">
        <v>106</v>
      </c>
      <c r="R4" s="265" t="s">
        <v>107</v>
      </c>
      <c r="S4" s="266" t="s">
        <v>236</v>
      </c>
      <c r="T4" s="266" t="s">
        <v>286</v>
      </c>
      <c r="U4" s="266" t="s">
        <v>287</v>
      </c>
    </row>
    <row r="5" spans="1:21" s="339" customFormat="1">
      <c r="A5" s="343" t="s">
        <v>66</v>
      </c>
      <c r="B5" s="344" t="s">
        <v>109</v>
      </c>
      <c r="C5" s="345">
        <v>968109041.11959779</v>
      </c>
      <c r="D5" s="345">
        <v>191297961.31101722</v>
      </c>
      <c r="E5" s="345">
        <v>115578096.31744558</v>
      </c>
      <c r="F5" s="345">
        <v>39504214.853346489</v>
      </c>
      <c r="G5" s="346">
        <f>SUM(C5:F5)</f>
        <v>1314489313.6014071</v>
      </c>
      <c r="H5" s="347">
        <v>175876031650.81161</v>
      </c>
      <c r="I5" s="346" t="s">
        <v>110</v>
      </c>
      <c r="J5" s="348">
        <f>SUM(G5/H5)</f>
        <v>7.4739536778452272E-3</v>
      </c>
      <c r="K5" s="349">
        <v>972110357.13510203</v>
      </c>
      <c r="L5" s="349">
        <v>203305325.85876662</v>
      </c>
      <c r="M5" s="349">
        <v>111430155.52643502</v>
      </c>
      <c r="N5" s="349">
        <v>37703007.649273045</v>
      </c>
      <c r="O5" s="345">
        <f>SUM(K5:N5)</f>
        <v>1324548846.1695769</v>
      </c>
      <c r="P5" s="350">
        <v>185446798235.17786</v>
      </c>
      <c r="Q5" s="92" t="s">
        <v>110</v>
      </c>
      <c r="R5" s="351">
        <f>SUM(O5/P5)</f>
        <v>7.1424735221895033E-3</v>
      </c>
      <c r="S5" s="352">
        <f t="shared" ref="S5:S17" si="0">SUM(O5-G5)/G5*100</f>
        <v>0.76528066558479357</v>
      </c>
      <c r="T5" s="353">
        <f>SUM(P5-H5)/H5*100</f>
        <v>5.4417685539825378</v>
      </c>
      <c r="U5" s="353">
        <f t="shared" ref="U5:U17" si="1">SUM(R5-J5)/J5*100</f>
        <v>-4.4351379463097107</v>
      </c>
    </row>
    <row r="6" spans="1:21" s="339" customFormat="1">
      <c r="A6" s="343" t="s">
        <v>67</v>
      </c>
      <c r="B6" s="344" t="s">
        <v>111</v>
      </c>
      <c r="C6" s="345">
        <v>1068647231.0136231</v>
      </c>
      <c r="D6" s="345">
        <v>236405473.64665949</v>
      </c>
      <c r="E6" s="345">
        <v>121467536.20851457</v>
      </c>
      <c r="F6" s="345">
        <v>34914288.631039336</v>
      </c>
      <c r="G6" s="346">
        <f t="shared" ref="G6:G17" si="2">SUM(C6:F6)</f>
        <v>1461434529.4998367</v>
      </c>
      <c r="H6" s="347">
        <v>221929219265.65829</v>
      </c>
      <c r="I6" s="346" t="s">
        <v>110</v>
      </c>
      <c r="J6" s="348">
        <f t="shared" ref="J6:J17" si="3">SUM(G6/H6)</f>
        <v>6.5851379747812301E-3</v>
      </c>
      <c r="K6" s="349">
        <v>1068325187.3926251</v>
      </c>
      <c r="L6" s="349">
        <v>222289403.82481742</v>
      </c>
      <c r="M6" s="349">
        <v>116543940.46545799</v>
      </c>
      <c r="N6" s="349">
        <v>32629368.008593019</v>
      </c>
      <c r="O6" s="345">
        <f t="shared" ref="O6:O17" si="4">SUM(K6:N6)</f>
        <v>1439787899.6914935</v>
      </c>
      <c r="P6" s="354">
        <v>227074392646.2897</v>
      </c>
      <c r="Q6" s="92" t="s">
        <v>110</v>
      </c>
      <c r="R6" s="351">
        <f t="shared" ref="R6:R17" si="5">SUM(O6/P6)</f>
        <v>6.3406000250069107E-3</v>
      </c>
      <c r="S6" s="352">
        <f t="shared" si="0"/>
        <v>-1.4811905269373609</v>
      </c>
      <c r="T6" s="353">
        <f t="shared" ref="T6:T17" si="6">SUM(P6-H6)/H6*100</f>
        <v>2.318384842544067</v>
      </c>
      <c r="U6" s="353">
        <f t="shared" si="1"/>
        <v>-3.7134825528457283</v>
      </c>
    </row>
    <row r="7" spans="1:21" s="339" customFormat="1">
      <c r="A7" s="343" t="s">
        <v>68</v>
      </c>
      <c r="B7" s="344" t="s">
        <v>112</v>
      </c>
      <c r="C7" s="345">
        <v>987644211.9015162</v>
      </c>
      <c r="D7" s="345">
        <v>160619023.00294024</v>
      </c>
      <c r="E7" s="345">
        <v>111637413.2418147</v>
      </c>
      <c r="F7" s="345">
        <v>36851153.136048749</v>
      </c>
      <c r="G7" s="346">
        <f t="shared" si="2"/>
        <v>1296751801.2823198</v>
      </c>
      <c r="H7" s="347">
        <v>143156384800.54556</v>
      </c>
      <c r="I7" s="346" t="s">
        <v>110</v>
      </c>
      <c r="J7" s="348">
        <f t="shared" si="3"/>
        <v>9.0582882704745276E-3</v>
      </c>
      <c r="K7" s="349">
        <v>967848256.71274698</v>
      </c>
      <c r="L7" s="349">
        <v>199934656.99174598</v>
      </c>
      <c r="M7" s="349">
        <v>108006620.08168049</v>
      </c>
      <c r="N7" s="349">
        <v>31764474.348666981</v>
      </c>
      <c r="O7" s="345">
        <f t="shared" si="4"/>
        <v>1307554008.1348405</v>
      </c>
      <c r="P7" s="354">
        <v>151893700118.53244</v>
      </c>
      <c r="Q7" s="92" t="s">
        <v>110</v>
      </c>
      <c r="R7" s="351">
        <f t="shared" si="5"/>
        <v>8.6083491752091887E-3</v>
      </c>
      <c r="S7" s="352">
        <f t="shared" si="0"/>
        <v>0.83302038538436729</v>
      </c>
      <c r="T7" s="353">
        <f t="shared" si="6"/>
        <v>6.1033361034928708</v>
      </c>
      <c r="U7" s="353">
        <f t="shared" si="1"/>
        <v>-4.9671536368732543</v>
      </c>
    </row>
    <row r="8" spans="1:21" s="339" customFormat="1">
      <c r="A8" s="343" t="s">
        <v>69</v>
      </c>
      <c r="B8" s="344" t="s">
        <v>113</v>
      </c>
      <c r="C8" s="345">
        <v>879509324.17246294</v>
      </c>
      <c r="D8" s="345">
        <v>175296499.70464724</v>
      </c>
      <c r="E8" s="345">
        <v>102612405.13316417</v>
      </c>
      <c r="F8" s="345">
        <v>55110334.211013131</v>
      </c>
      <c r="G8" s="346">
        <f t="shared" si="2"/>
        <v>1212528563.2212875</v>
      </c>
      <c r="H8" s="347">
        <v>126891099860.19186</v>
      </c>
      <c r="I8" s="346" t="s">
        <v>110</v>
      </c>
      <c r="J8" s="348">
        <f t="shared" si="3"/>
        <v>9.5556628050134877E-3</v>
      </c>
      <c r="K8" s="349">
        <v>923616283.30928051</v>
      </c>
      <c r="L8" s="349">
        <v>127640289.76612993</v>
      </c>
      <c r="M8" s="349">
        <v>98265822.790122062</v>
      </c>
      <c r="N8" s="349">
        <v>52535468.984297149</v>
      </c>
      <c r="O8" s="345">
        <f t="shared" si="4"/>
        <v>1202057864.8498297</v>
      </c>
      <c r="P8" s="354">
        <v>100470272196.14777</v>
      </c>
      <c r="Q8" s="92" t="s">
        <v>110</v>
      </c>
      <c r="R8" s="351">
        <f t="shared" si="5"/>
        <v>1.1964313807203152E-2</v>
      </c>
      <c r="S8" s="352">
        <f t="shared" si="0"/>
        <v>-0.86354240956111017</v>
      </c>
      <c r="T8" s="353">
        <f t="shared" si="6"/>
        <v>-20.821655492902551</v>
      </c>
      <c r="U8" s="355">
        <f t="shared" si="1"/>
        <v>25.206529901054463</v>
      </c>
    </row>
    <row r="9" spans="1:21" s="339" customFormat="1">
      <c r="A9" s="343" t="s">
        <v>70</v>
      </c>
      <c r="B9" s="344" t="s">
        <v>114</v>
      </c>
      <c r="C9" s="345">
        <v>892228191.92349815</v>
      </c>
      <c r="D9" s="345">
        <v>220011358.39266583</v>
      </c>
      <c r="E9" s="345">
        <v>109742829.70825125</v>
      </c>
      <c r="F9" s="345">
        <v>71756304.946284398</v>
      </c>
      <c r="G9" s="346">
        <f t="shared" si="2"/>
        <v>1293738684.9706995</v>
      </c>
      <c r="H9" s="347">
        <v>226525963686.03165</v>
      </c>
      <c r="I9" s="346" t="s">
        <v>110</v>
      </c>
      <c r="J9" s="348">
        <f t="shared" si="3"/>
        <v>5.7112158973698949E-3</v>
      </c>
      <c r="K9" s="349">
        <v>899649931.47720587</v>
      </c>
      <c r="L9" s="349">
        <v>215830396.01658252</v>
      </c>
      <c r="M9" s="349">
        <v>107276002.83084588</v>
      </c>
      <c r="N9" s="349">
        <v>69207398.84691748</v>
      </c>
      <c r="O9" s="345">
        <f t="shared" si="4"/>
        <v>1291963729.1715517</v>
      </c>
      <c r="P9" s="354">
        <v>172701891111.6857</v>
      </c>
      <c r="Q9" s="92" t="s">
        <v>110</v>
      </c>
      <c r="R9" s="351">
        <f t="shared" si="5"/>
        <v>7.4808892992146991E-3</v>
      </c>
      <c r="S9" s="352">
        <f t="shared" si="0"/>
        <v>-0.13719585104530158</v>
      </c>
      <c r="T9" s="353">
        <f t="shared" si="6"/>
        <v>-23.760663766095664</v>
      </c>
      <c r="U9" s="355">
        <f t="shared" si="1"/>
        <v>30.985930730788287</v>
      </c>
    </row>
    <row r="10" spans="1:21" s="339" customFormat="1">
      <c r="A10" s="343" t="s">
        <v>71</v>
      </c>
      <c r="B10" s="344" t="s">
        <v>115</v>
      </c>
      <c r="C10" s="345">
        <v>649673868.28591561</v>
      </c>
      <c r="D10" s="345">
        <v>130874694.12672229</v>
      </c>
      <c r="E10" s="345">
        <v>80821196.962868705</v>
      </c>
      <c r="F10" s="345">
        <v>47948667.239558831</v>
      </c>
      <c r="G10" s="346">
        <f t="shared" si="2"/>
        <v>909318426.61506546</v>
      </c>
      <c r="H10" s="347">
        <v>64104885480.348564</v>
      </c>
      <c r="I10" s="346" t="s">
        <v>110</v>
      </c>
      <c r="J10" s="348">
        <f t="shared" si="3"/>
        <v>1.4184853772086033E-2</v>
      </c>
      <c r="K10" s="349">
        <v>655889953.90421522</v>
      </c>
      <c r="L10" s="349">
        <v>136243962.91833857</v>
      </c>
      <c r="M10" s="349">
        <v>77079909.400601298</v>
      </c>
      <c r="N10" s="349">
        <v>45940198.44747141</v>
      </c>
      <c r="O10" s="345">
        <f t="shared" si="4"/>
        <v>915154024.6706264</v>
      </c>
      <c r="P10" s="354">
        <v>50796060734.874786</v>
      </c>
      <c r="Q10" s="92" t="s">
        <v>110</v>
      </c>
      <c r="R10" s="351">
        <f t="shared" si="5"/>
        <v>1.8016240067260055E-2</v>
      </c>
      <c r="S10" s="352">
        <f t="shared" si="0"/>
        <v>0.64175517450844355</v>
      </c>
      <c r="T10" s="353">
        <f t="shared" si="6"/>
        <v>-20.761014774066815</v>
      </c>
      <c r="U10" s="355">
        <f t="shared" si="1"/>
        <v>27.010403890900143</v>
      </c>
    </row>
    <row r="11" spans="1:21" s="359" customFormat="1">
      <c r="A11" s="343" t="s">
        <v>72</v>
      </c>
      <c r="B11" s="343" t="s">
        <v>116</v>
      </c>
      <c r="C11" s="345">
        <v>510074352.70609844</v>
      </c>
      <c r="D11" s="345">
        <v>104845572.5638971</v>
      </c>
      <c r="E11" s="345">
        <v>65420546.361943185</v>
      </c>
      <c r="F11" s="345">
        <v>56820494.174404472</v>
      </c>
      <c r="G11" s="355">
        <f t="shared" si="2"/>
        <v>737160965.8063432</v>
      </c>
      <c r="H11" s="347">
        <v>15010984357.265041</v>
      </c>
      <c r="I11" s="355" t="s">
        <v>110</v>
      </c>
      <c r="J11" s="351">
        <f t="shared" si="3"/>
        <v>4.9108102990565755E-2</v>
      </c>
      <c r="K11" s="356">
        <v>516734560.6995306</v>
      </c>
      <c r="L11" s="356">
        <v>108047353.18574616</v>
      </c>
      <c r="M11" s="356">
        <v>63438035.80019398</v>
      </c>
      <c r="N11" s="356">
        <v>50498827.776342928</v>
      </c>
      <c r="O11" s="345">
        <f t="shared" si="4"/>
        <v>738718777.46181369</v>
      </c>
      <c r="P11" s="357">
        <v>12122447225.44326</v>
      </c>
      <c r="Q11" s="92" t="s">
        <v>110</v>
      </c>
      <c r="R11" s="351">
        <f t="shared" si="5"/>
        <v>6.0938089786965625E-2</v>
      </c>
      <c r="S11" s="358">
        <f t="shared" si="0"/>
        <v>0.211325847098602</v>
      </c>
      <c r="T11" s="355">
        <f t="shared" si="6"/>
        <v>-19.242822876061304</v>
      </c>
      <c r="U11" s="355">
        <f t="shared" si="1"/>
        <v>24.089683933978371</v>
      </c>
    </row>
    <row r="12" spans="1:21" s="339" customFormat="1">
      <c r="A12" s="343" t="s">
        <v>73</v>
      </c>
      <c r="B12" s="344" t="s">
        <v>117</v>
      </c>
      <c r="C12" s="345">
        <v>617241456.07537901</v>
      </c>
      <c r="D12" s="345">
        <v>129664763.41833884</v>
      </c>
      <c r="E12" s="345">
        <v>81275251.160834372</v>
      </c>
      <c r="F12" s="345">
        <v>43483647.695701815</v>
      </c>
      <c r="G12" s="346">
        <f t="shared" si="2"/>
        <v>871665118.35025406</v>
      </c>
      <c r="H12" s="347">
        <v>26661824369.003231</v>
      </c>
      <c r="I12" s="346" t="s">
        <v>110</v>
      </c>
      <c r="J12" s="348">
        <f t="shared" si="3"/>
        <v>3.2693378603290295E-2</v>
      </c>
      <c r="K12" s="349">
        <v>635519393.84718764</v>
      </c>
      <c r="L12" s="349">
        <v>124069549.97950074</v>
      </c>
      <c r="M12" s="349">
        <v>80119680.661561832</v>
      </c>
      <c r="N12" s="349">
        <v>42652059.132579729</v>
      </c>
      <c r="O12" s="345">
        <f t="shared" si="4"/>
        <v>882360683.62082994</v>
      </c>
      <c r="P12" s="354">
        <v>20818270422.825027</v>
      </c>
      <c r="Q12" s="92" t="s">
        <v>110</v>
      </c>
      <c r="R12" s="351">
        <f t="shared" si="5"/>
        <v>4.2383957250042008E-2</v>
      </c>
      <c r="S12" s="352">
        <f t="shared" si="0"/>
        <v>1.2270268759657044</v>
      </c>
      <c r="T12" s="353">
        <f t="shared" si="6"/>
        <v>-21.91730717786837</v>
      </c>
      <c r="U12" s="355">
        <f t="shared" si="1"/>
        <v>29.64079902643174</v>
      </c>
    </row>
    <row r="13" spans="1:21" s="339" customFormat="1">
      <c r="A13" s="343" t="s">
        <v>74</v>
      </c>
      <c r="B13" s="344" t="s">
        <v>118</v>
      </c>
      <c r="C13" s="345">
        <v>616480331.69188082</v>
      </c>
      <c r="D13" s="345">
        <v>135720029.19623378</v>
      </c>
      <c r="E13" s="345">
        <v>76163172.418592855</v>
      </c>
      <c r="F13" s="345">
        <v>44096850.935404263</v>
      </c>
      <c r="G13" s="346">
        <f t="shared" si="2"/>
        <v>872460384.24211168</v>
      </c>
      <c r="H13" s="347">
        <v>24742459281.080688</v>
      </c>
      <c r="I13" s="360" t="s">
        <v>110</v>
      </c>
      <c r="J13" s="348">
        <f t="shared" si="3"/>
        <v>3.5261667982585634E-2</v>
      </c>
      <c r="K13" s="349">
        <v>618380282.51372504</v>
      </c>
      <c r="L13" s="349">
        <v>132015882.80920802</v>
      </c>
      <c r="M13" s="349">
        <v>72893931.796776518</v>
      </c>
      <c r="N13" s="349">
        <v>43148161.95714809</v>
      </c>
      <c r="O13" s="345">
        <f t="shared" si="4"/>
        <v>866438259.07685769</v>
      </c>
      <c r="P13" s="354">
        <v>19765475750.34005</v>
      </c>
      <c r="Q13" s="92" t="s">
        <v>110</v>
      </c>
      <c r="R13" s="351">
        <f t="shared" si="5"/>
        <v>4.3835942530346193E-2</v>
      </c>
      <c r="S13" s="352">
        <f t="shared" si="0"/>
        <v>-0.69024625920239258</v>
      </c>
      <c r="T13" s="353">
        <f t="shared" si="6"/>
        <v>-20.115152961154056</v>
      </c>
      <c r="U13" s="355">
        <f t="shared" si="1"/>
        <v>24.316134313314556</v>
      </c>
    </row>
    <row r="14" spans="1:21" s="339" customFormat="1">
      <c r="A14" s="343" t="s">
        <v>75</v>
      </c>
      <c r="B14" s="344" t="s">
        <v>119</v>
      </c>
      <c r="C14" s="345">
        <v>712211744.59477687</v>
      </c>
      <c r="D14" s="345">
        <v>165869316.83206582</v>
      </c>
      <c r="E14" s="345">
        <v>90334118.21915251</v>
      </c>
      <c r="F14" s="345">
        <v>61972034.627166301</v>
      </c>
      <c r="G14" s="346">
        <f t="shared" si="2"/>
        <v>1030387214.2731614</v>
      </c>
      <c r="H14" s="347">
        <v>22852310271.480938</v>
      </c>
      <c r="I14" s="361" t="s">
        <v>110</v>
      </c>
      <c r="J14" s="348">
        <f t="shared" si="3"/>
        <v>4.5088973588769128E-2</v>
      </c>
      <c r="K14" s="349">
        <v>724779242.27738452</v>
      </c>
      <c r="L14" s="349">
        <v>171195955.59884518</v>
      </c>
      <c r="M14" s="349">
        <v>89030491.978553429</v>
      </c>
      <c r="N14" s="349">
        <v>59708577.441953294</v>
      </c>
      <c r="O14" s="345">
        <f t="shared" si="4"/>
        <v>1044714267.2967365</v>
      </c>
      <c r="P14" s="354">
        <v>18506287998.854885</v>
      </c>
      <c r="Q14" s="92" t="s">
        <v>110</v>
      </c>
      <c r="R14" s="351">
        <f t="shared" si="5"/>
        <v>5.6451853951553131E-2</v>
      </c>
      <c r="S14" s="358">
        <f t="shared" si="0"/>
        <v>1.3904532999937718</v>
      </c>
      <c r="T14" s="353">
        <f t="shared" si="6"/>
        <v>-19.017868307388468</v>
      </c>
      <c r="U14" s="355">
        <f t="shared" si="1"/>
        <v>25.201018028084583</v>
      </c>
    </row>
    <row r="15" spans="1:21" s="339" customFormat="1">
      <c r="A15" s="343" t="s">
        <v>76</v>
      </c>
      <c r="B15" s="344" t="s">
        <v>120</v>
      </c>
      <c r="C15" s="345">
        <v>514043463.37656271</v>
      </c>
      <c r="D15" s="345">
        <v>117348932.6214634</v>
      </c>
      <c r="E15" s="345">
        <v>65316148.769381508</v>
      </c>
      <c r="F15" s="345">
        <v>49133886.245729707</v>
      </c>
      <c r="G15" s="346">
        <f t="shared" si="2"/>
        <v>745842431.01313734</v>
      </c>
      <c r="H15" s="347">
        <v>40053722139.855072</v>
      </c>
      <c r="I15" s="360" t="s">
        <v>110</v>
      </c>
      <c r="J15" s="348">
        <f t="shared" si="3"/>
        <v>1.8621051706727499E-2</v>
      </c>
      <c r="K15" s="349">
        <v>520788907.96961224</v>
      </c>
      <c r="L15" s="349">
        <v>111868939.45168215</v>
      </c>
      <c r="M15" s="349">
        <v>63187812.790153436</v>
      </c>
      <c r="N15" s="349">
        <v>52038222.561040118</v>
      </c>
      <c r="O15" s="345">
        <f t="shared" si="4"/>
        <v>747883882.772488</v>
      </c>
      <c r="P15" s="354">
        <v>25074951429.47142</v>
      </c>
      <c r="Q15" s="92" t="s">
        <v>110</v>
      </c>
      <c r="R15" s="351">
        <f t="shared" si="5"/>
        <v>2.9825935451004516E-2</v>
      </c>
      <c r="S15" s="358">
        <f t="shared" si="0"/>
        <v>0.27371086364416014</v>
      </c>
      <c r="T15" s="353">
        <f t="shared" si="6"/>
        <v>-37.396701005920171</v>
      </c>
      <c r="U15" s="355">
        <f t="shared" si="1"/>
        <v>60.173205685417145</v>
      </c>
    </row>
    <row r="16" spans="1:21" s="339" customFormat="1">
      <c r="A16" s="343" t="s">
        <v>77</v>
      </c>
      <c r="B16" s="344" t="s">
        <v>121</v>
      </c>
      <c r="C16" s="345">
        <v>569364317.34396136</v>
      </c>
      <c r="D16" s="345">
        <v>109128114.70672706</v>
      </c>
      <c r="E16" s="345">
        <v>67706086.009688169</v>
      </c>
      <c r="F16" s="345">
        <v>54857835.89613498</v>
      </c>
      <c r="G16" s="346">
        <f t="shared" si="2"/>
        <v>801056353.9565115</v>
      </c>
      <c r="H16" s="347">
        <v>16560964740.815237</v>
      </c>
      <c r="I16" s="361" t="s">
        <v>110</v>
      </c>
      <c r="J16" s="348">
        <f t="shared" si="3"/>
        <v>4.8370150319943156E-2</v>
      </c>
      <c r="K16" s="349">
        <v>586059992.23311031</v>
      </c>
      <c r="L16" s="349">
        <v>111286158.40386659</v>
      </c>
      <c r="M16" s="349">
        <v>67606932.610219344</v>
      </c>
      <c r="N16" s="349">
        <v>53549723.709828526</v>
      </c>
      <c r="O16" s="345">
        <f t="shared" si="4"/>
        <v>818502806.95702481</v>
      </c>
      <c r="P16" s="354">
        <v>13303394130.357109</v>
      </c>
      <c r="Q16" s="92" t="s">
        <v>110</v>
      </c>
      <c r="R16" s="351">
        <f t="shared" si="5"/>
        <v>6.1525863169706256E-2</v>
      </c>
      <c r="S16" s="358">
        <f t="shared" si="0"/>
        <v>2.1779307928016842</v>
      </c>
      <c r="T16" s="353">
        <f t="shared" si="6"/>
        <v>-19.67017418031028</v>
      </c>
      <c r="U16" s="355">
        <f t="shared" si="1"/>
        <v>27.197998688747017</v>
      </c>
    </row>
    <row r="17" spans="1:21" s="339" customFormat="1">
      <c r="A17" s="340" t="s">
        <v>78</v>
      </c>
      <c r="B17" s="344" t="s">
        <v>288</v>
      </c>
      <c r="C17" s="345">
        <v>283113748.23472613</v>
      </c>
      <c r="D17" s="345">
        <v>29610307.966621641</v>
      </c>
      <c r="E17" s="345">
        <v>34069637.460434958</v>
      </c>
      <c r="F17" s="345">
        <v>19700235.16816752</v>
      </c>
      <c r="G17" s="346">
        <f t="shared" si="2"/>
        <v>366493928.82995027</v>
      </c>
      <c r="H17" s="347">
        <v>904944621043.85217</v>
      </c>
      <c r="I17" s="360" t="s">
        <v>110</v>
      </c>
      <c r="J17" s="348">
        <f t="shared" si="3"/>
        <v>4.0499044947877596E-4</v>
      </c>
      <c r="K17" s="349">
        <v>300143384.71969944</v>
      </c>
      <c r="L17" s="349">
        <v>45439089.604770079</v>
      </c>
      <c r="M17" s="349">
        <v>34355317.397774845</v>
      </c>
      <c r="N17" s="349">
        <v>23656088.995888229</v>
      </c>
      <c r="O17" s="345">
        <f t="shared" si="4"/>
        <v>403593880.71813262</v>
      </c>
      <c r="P17" s="350">
        <v>836303899000</v>
      </c>
      <c r="Q17" s="92" t="s">
        <v>110</v>
      </c>
      <c r="R17" s="351">
        <f t="shared" si="5"/>
        <v>4.8259237007112484E-4</v>
      </c>
      <c r="S17" s="352">
        <f t="shared" si="0"/>
        <v>10.122937645004312</v>
      </c>
      <c r="T17" s="353">
        <f t="shared" si="6"/>
        <v>-7.5850743181030467</v>
      </c>
      <c r="U17" s="353">
        <f t="shared" si="1"/>
        <v>19.161419903166312</v>
      </c>
    </row>
    <row r="18" spans="1:21" s="339" customFormat="1" ht="19.5" thickBot="1">
      <c r="A18" s="548" t="s">
        <v>17</v>
      </c>
      <c r="B18" s="549"/>
      <c r="C18" s="362">
        <f t="shared" ref="C18:H18" si="7">SUM(C5:C17)</f>
        <v>9268341282.4400005</v>
      </c>
      <c r="D18" s="362">
        <f t="shared" si="7"/>
        <v>1906692047.4899998</v>
      </c>
      <c r="E18" s="362">
        <f t="shared" si="7"/>
        <v>1122144437.9720864</v>
      </c>
      <c r="F18" s="362">
        <f t="shared" si="7"/>
        <v>616149947.75999987</v>
      </c>
      <c r="G18" s="362">
        <f t="shared" si="7"/>
        <v>12913327715.662085</v>
      </c>
      <c r="H18" s="362">
        <f t="shared" si="7"/>
        <v>2009310470946.9399</v>
      </c>
      <c r="I18" s="363"/>
      <c r="J18" s="363"/>
      <c r="K18" s="362">
        <f t="shared" ref="K18:P18" si="8">SUM(K5:K17)</f>
        <v>9389845734.1914253</v>
      </c>
      <c r="L18" s="362">
        <f t="shared" si="8"/>
        <v>1909166964.4100001</v>
      </c>
      <c r="M18" s="362">
        <f t="shared" si="8"/>
        <v>1089234654.1303761</v>
      </c>
      <c r="N18" s="362">
        <f t="shared" si="8"/>
        <v>595031577.86000001</v>
      </c>
      <c r="O18" s="362">
        <f t="shared" si="8"/>
        <v>12983278930.591803</v>
      </c>
      <c r="P18" s="364">
        <f t="shared" si="8"/>
        <v>1834277841000</v>
      </c>
      <c r="Q18" s="362"/>
      <c r="R18" s="362"/>
      <c r="S18" s="365"/>
      <c r="T18" s="366"/>
      <c r="U18" s="366"/>
    </row>
    <row r="19" spans="1:21" s="359" customFormat="1" ht="19.5" thickTop="1">
      <c r="A19" s="367"/>
      <c r="B19" s="367"/>
      <c r="C19" s="368"/>
      <c r="D19" s="368"/>
      <c r="E19" s="368"/>
      <c r="F19" s="368"/>
      <c r="G19" s="368"/>
      <c r="H19" s="368"/>
      <c r="I19" s="369"/>
      <c r="J19" s="369"/>
      <c r="K19" s="370"/>
      <c r="L19" s="370"/>
      <c r="M19" s="370"/>
      <c r="N19" s="370"/>
      <c r="O19" s="370"/>
      <c r="P19" s="371"/>
      <c r="Q19" s="372"/>
      <c r="R19" s="373"/>
      <c r="S19" s="374"/>
      <c r="T19" s="372"/>
      <c r="U19" s="372"/>
    </row>
    <row r="20" spans="1:21" s="359" customFormat="1">
      <c r="A20" s="375" t="s">
        <v>289</v>
      </c>
      <c r="B20" s="375"/>
      <c r="C20" s="375"/>
      <c r="D20" s="375"/>
      <c r="E20" s="375"/>
      <c r="F20" s="375"/>
      <c r="G20" s="375"/>
      <c r="H20" s="375"/>
      <c r="I20" s="369"/>
      <c r="J20" s="369"/>
      <c r="K20" s="370"/>
      <c r="L20" s="370"/>
      <c r="M20" s="370"/>
      <c r="N20" s="370"/>
      <c r="O20" s="370"/>
      <c r="P20" s="371"/>
      <c r="Q20" s="372"/>
      <c r="R20" s="373"/>
      <c r="S20" s="374"/>
      <c r="T20" s="372"/>
      <c r="U20" s="372"/>
    </row>
    <row r="21" spans="1:21" s="359" customFormat="1">
      <c r="A21" s="376" t="s">
        <v>290</v>
      </c>
      <c r="B21" s="264"/>
      <c r="C21" s="264"/>
      <c r="D21" s="264"/>
      <c r="E21" s="264"/>
      <c r="F21" s="264"/>
      <c r="G21" s="264"/>
      <c r="H21" s="264"/>
      <c r="I21" s="369"/>
      <c r="J21" s="369"/>
      <c r="K21" s="370"/>
      <c r="L21" s="370"/>
      <c r="M21" s="370"/>
      <c r="N21" s="370"/>
      <c r="O21" s="370"/>
      <c r="P21" s="371"/>
      <c r="Q21" s="372"/>
      <c r="R21" s="373"/>
      <c r="S21" s="374"/>
      <c r="T21" s="372"/>
      <c r="U21" s="372"/>
    </row>
    <row r="22" spans="1:21" s="359" customFormat="1">
      <c r="A22" s="377"/>
      <c r="B22" s="367"/>
      <c r="C22" s="368"/>
      <c r="D22" s="368"/>
      <c r="E22" s="368"/>
      <c r="F22" s="368"/>
      <c r="G22" s="368"/>
      <c r="H22" s="368"/>
      <c r="I22" s="369"/>
      <c r="J22" s="369"/>
      <c r="K22" s="370"/>
      <c r="L22" s="370"/>
      <c r="M22" s="370"/>
      <c r="N22" s="370"/>
      <c r="O22" s="370"/>
      <c r="P22" s="371"/>
      <c r="Q22" s="372"/>
      <c r="R22" s="373"/>
      <c r="S22" s="374"/>
      <c r="T22" s="372"/>
      <c r="U22" s="372"/>
    </row>
    <row r="23" spans="1:21" s="359" customFormat="1">
      <c r="A23" s="367"/>
      <c r="B23" s="367"/>
      <c r="C23" s="368"/>
      <c r="D23" s="368"/>
      <c r="E23" s="368"/>
      <c r="F23" s="368"/>
      <c r="G23" s="368"/>
      <c r="H23" s="368"/>
      <c r="I23" s="369"/>
      <c r="J23" s="369"/>
      <c r="K23" s="370"/>
      <c r="L23" s="370"/>
      <c r="M23" s="370"/>
      <c r="N23" s="370"/>
      <c r="O23" s="370"/>
      <c r="P23" s="371"/>
      <c r="Q23" s="372"/>
      <c r="R23" s="373"/>
      <c r="S23" s="374"/>
      <c r="T23" s="372"/>
      <c r="U23" s="372"/>
    </row>
    <row r="24" spans="1:21" s="359" customFormat="1">
      <c r="A24" s="367"/>
      <c r="B24" s="367"/>
      <c r="C24" s="368"/>
      <c r="D24" s="368"/>
      <c r="E24" s="368"/>
      <c r="F24" s="368"/>
      <c r="G24" s="368"/>
      <c r="H24" s="368"/>
      <c r="I24" s="369"/>
      <c r="J24" s="369"/>
      <c r="K24" s="370"/>
      <c r="L24" s="370"/>
      <c r="M24" s="370"/>
      <c r="N24" s="370"/>
      <c r="O24" s="370"/>
      <c r="P24" s="371"/>
      <c r="Q24" s="372"/>
      <c r="R24" s="373"/>
      <c r="S24" s="374"/>
      <c r="T24" s="372"/>
      <c r="U24" s="372"/>
    </row>
    <row r="25" spans="1:21" s="359" customFormat="1">
      <c r="A25" s="367"/>
      <c r="B25" s="367"/>
      <c r="C25" s="368"/>
      <c r="D25" s="368"/>
      <c r="E25" s="368"/>
      <c r="F25" s="368"/>
      <c r="G25" s="368"/>
      <c r="H25" s="368"/>
      <c r="I25" s="369"/>
      <c r="J25" s="369"/>
      <c r="K25" s="370"/>
      <c r="L25" s="370"/>
      <c r="M25" s="370"/>
      <c r="N25" s="370"/>
      <c r="O25" s="370"/>
      <c r="P25" s="371"/>
      <c r="Q25" s="372"/>
      <c r="R25" s="373"/>
      <c r="S25" s="374"/>
      <c r="T25" s="372"/>
      <c r="U25" s="372"/>
    </row>
    <row r="26" spans="1:21" s="359" customFormat="1">
      <c r="A26" s="367"/>
      <c r="B26" s="367"/>
      <c r="C26" s="368"/>
      <c r="D26" s="368"/>
      <c r="E26" s="368"/>
      <c r="F26" s="368"/>
      <c r="G26" s="368"/>
      <c r="H26" s="368"/>
      <c r="I26" s="369"/>
      <c r="J26" s="369"/>
      <c r="K26" s="370"/>
      <c r="L26" s="370"/>
      <c r="M26" s="370"/>
      <c r="N26" s="370"/>
      <c r="O26" s="370"/>
      <c r="P26" s="371"/>
      <c r="Q26" s="372"/>
      <c r="R26" s="373"/>
      <c r="S26" s="374"/>
      <c r="T26" s="372"/>
      <c r="U26" s="372"/>
    </row>
    <row r="27" spans="1:21" s="359" customFormat="1">
      <c r="A27" s="367"/>
      <c r="B27" s="367"/>
      <c r="C27" s="368"/>
      <c r="D27" s="368"/>
      <c r="E27" s="368"/>
      <c r="F27" s="368"/>
      <c r="G27" s="368"/>
      <c r="H27" s="368"/>
      <c r="I27" s="369"/>
      <c r="J27" s="369"/>
      <c r="K27" s="370"/>
      <c r="L27" s="370"/>
      <c r="M27" s="370"/>
      <c r="N27" s="370"/>
      <c r="O27" s="370"/>
      <c r="P27" s="371"/>
      <c r="Q27" s="372"/>
      <c r="R27" s="373"/>
      <c r="S27" s="374"/>
      <c r="T27" s="372"/>
      <c r="U27" s="372"/>
    </row>
    <row r="28" spans="1:21" s="359" customFormat="1">
      <c r="A28" s="367"/>
      <c r="B28" s="367"/>
      <c r="C28" s="368"/>
      <c r="D28" s="368"/>
      <c r="E28" s="368"/>
      <c r="F28" s="368"/>
      <c r="G28" s="368"/>
      <c r="H28" s="368"/>
      <c r="I28" s="369"/>
      <c r="J28" s="369"/>
      <c r="K28" s="370"/>
      <c r="L28" s="370"/>
      <c r="M28" s="370"/>
      <c r="N28" s="370"/>
      <c r="O28" s="370"/>
      <c r="P28" s="371"/>
      <c r="Q28" s="372"/>
      <c r="R28" s="373"/>
      <c r="S28" s="374"/>
      <c r="T28" s="372"/>
      <c r="U28" s="372"/>
    </row>
    <row r="29" spans="1:21" s="359" customFormat="1">
      <c r="A29" s="367"/>
      <c r="B29" s="367"/>
      <c r="C29" s="368"/>
      <c r="D29" s="368"/>
      <c r="E29" s="368"/>
      <c r="F29" s="368"/>
      <c r="G29" s="368"/>
      <c r="H29" s="368"/>
      <c r="I29" s="369"/>
      <c r="J29" s="369"/>
      <c r="K29" s="370"/>
      <c r="L29" s="370"/>
      <c r="M29" s="370"/>
      <c r="N29" s="370"/>
      <c r="O29" s="370"/>
      <c r="P29" s="371"/>
      <c r="Q29" s="372"/>
      <c r="R29" s="373"/>
      <c r="S29" s="374"/>
      <c r="T29" s="372"/>
      <c r="U29" s="372"/>
    </row>
    <row r="30" spans="1:21" s="359" customFormat="1">
      <c r="A30" s="367"/>
      <c r="B30" s="367"/>
      <c r="C30" s="368"/>
      <c r="D30" s="368"/>
      <c r="E30" s="368"/>
      <c r="F30" s="368"/>
      <c r="G30" s="368"/>
      <c r="H30" s="368"/>
      <c r="I30" s="369"/>
      <c r="J30" s="369"/>
      <c r="K30" s="370"/>
      <c r="L30" s="370"/>
      <c r="M30" s="370"/>
      <c r="N30" s="370"/>
      <c r="O30" s="370"/>
      <c r="P30" s="371"/>
      <c r="Q30" s="372"/>
      <c r="R30" s="373"/>
      <c r="S30" s="374"/>
      <c r="T30" s="372"/>
      <c r="U30" s="372"/>
    </row>
    <row r="31" spans="1:21" s="359" customFormat="1">
      <c r="P31" s="378"/>
      <c r="R31" s="379"/>
    </row>
    <row r="32" spans="1:21">
      <c r="K32" s="381"/>
      <c r="L32" s="382"/>
      <c r="M32" s="382"/>
      <c r="N32" s="382"/>
      <c r="O32" s="382"/>
    </row>
    <row r="33" spans="1:17" ht="36" hidden="1" customHeight="1">
      <c r="A33" s="384" t="s">
        <v>291</v>
      </c>
      <c r="B33" s="385"/>
      <c r="C33" s="385"/>
      <c r="D33" s="385"/>
      <c r="K33" s="382"/>
      <c r="L33" s="382"/>
      <c r="M33" s="382"/>
      <c r="N33" s="382"/>
      <c r="O33" s="382"/>
    </row>
    <row r="34" spans="1:17">
      <c r="C34" s="383"/>
      <c r="D34" s="383"/>
      <c r="E34" s="383"/>
      <c r="F34" s="383"/>
      <c r="G34" s="383"/>
      <c r="H34" s="383"/>
      <c r="I34" s="386"/>
    </row>
    <row r="35" spans="1:17">
      <c r="C35" s="383"/>
      <c r="D35" s="383"/>
      <c r="E35" s="383"/>
      <c r="F35" s="383"/>
      <c r="G35" s="383"/>
      <c r="H35" s="383"/>
      <c r="I35" s="386"/>
      <c r="K35" s="383"/>
      <c r="L35" s="383"/>
      <c r="M35" s="383"/>
      <c r="N35" s="383"/>
      <c r="O35" s="383"/>
      <c r="Q35" s="386"/>
    </row>
    <row r="36" spans="1:17">
      <c r="C36" s="383"/>
      <c r="D36" s="383"/>
      <c r="E36" s="383"/>
      <c r="F36" s="383"/>
      <c r="G36" s="383"/>
      <c r="H36" s="383"/>
      <c r="I36" s="386"/>
      <c r="K36" s="383"/>
      <c r="L36" s="383"/>
      <c r="M36" s="383"/>
      <c r="N36" s="383"/>
      <c r="O36" s="383"/>
      <c r="Q36" s="386"/>
    </row>
    <row r="37" spans="1:17">
      <c r="C37" s="383"/>
      <c r="D37" s="383"/>
      <c r="E37" s="383"/>
      <c r="F37" s="383"/>
      <c r="G37" s="383"/>
      <c r="H37" s="383"/>
      <c r="I37" s="386"/>
      <c r="K37" s="383"/>
      <c r="L37" s="383"/>
      <c r="M37" s="383"/>
      <c r="N37" s="383"/>
      <c r="O37" s="383"/>
      <c r="Q37" s="386"/>
    </row>
    <row r="38" spans="1:17">
      <c r="C38" s="383"/>
      <c r="D38" s="383"/>
      <c r="E38" s="383"/>
      <c r="F38" s="383"/>
      <c r="G38" s="383"/>
      <c r="H38" s="383"/>
      <c r="I38" s="386"/>
      <c r="K38" s="383"/>
      <c r="L38" s="383"/>
      <c r="M38" s="383"/>
      <c r="N38" s="383"/>
      <c r="O38" s="383"/>
      <c r="Q38" s="386"/>
    </row>
    <row r="39" spans="1:17">
      <c r="C39" s="383"/>
      <c r="D39" s="383"/>
      <c r="E39" s="383"/>
      <c r="F39" s="383"/>
      <c r="G39" s="383"/>
      <c r="H39" s="383"/>
      <c r="I39" s="386"/>
      <c r="K39" s="383"/>
      <c r="L39" s="383"/>
      <c r="M39" s="383"/>
      <c r="N39" s="383"/>
      <c r="O39" s="383"/>
      <c r="Q39" s="386"/>
    </row>
    <row r="40" spans="1:17">
      <c r="C40" s="383"/>
      <c r="D40" s="383"/>
      <c r="E40" s="383"/>
      <c r="F40" s="383"/>
      <c r="G40" s="383"/>
      <c r="H40" s="383"/>
      <c r="I40" s="386"/>
      <c r="K40" s="383"/>
      <c r="L40" s="383"/>
      <c r="M40" s="383"/>
      <c r="N40" s="383"/>
      <c r="O40" s="383"/>
      <c r="Q40" s="386"/>
    </row>
    <row r="41" spans="1:17">
      <c r="C41" s="383"/>
      <c r="D41" s="383"/>
      <c r="E41" s="383"/>
      <c r="F41" s="383"/>
      <c r="G41" s="383"/>
      <c r="H41" s="383"/>
      <c r="I41" s="386"/>
      <c r="K41" s="383"/>
      <c r="L41" s="383"/>
      <c r="M41" s="383"/>
      <c r="N41" s="383"/>
      <c r="O41" s="383"/>
      <c r="Q41" s="386"/>
    </row>
    <row r="42" spans="1:17">
      <c r="I42" s="386"/>
      <c r="K42" s="383"/>
      <c r="L42" s="383"/>
      <c r="M42" s="383"/>
      <c r="N42" s="383"/>
      <c r="O42" s="383"/>
      <c r="Q42" s="386"/>
    </row>
    <row r="43" spans="1:17">
      <c r="I43" s="386"/>
      <c r="K43" s="383"/>
      <c r="L43" s="383"/>
      <c r="M43" s="383"/>
      <c r="N43" s="383"/>
      <c r="O43" s="383"/>
      <c r="Q43" s="386"/>
    </row>
    <row r="44" spans="1:17">
      <c r="I44" s="386"/>
      <c r="K44" s="383"/>
      <c r="L44" s="383"/>
      <c r="M44" s="383"/>
      <c r="N44" s="383"/>
      <c r="O44" s="383"/>
      <c r="Q44" s="386"/>
    </row>
    <row r="45" spans="1:17">
      <c r="I45" s="386"/>
      <c r="K45" s="383"/>
      <c r="L45" s="383"/>
      <c r="M45" s="383"/>
      <c r="N45" s="383"/>
      <c r="O45" s="383"/>
      <c r="Q45" s="386"/>
    </row>
    <row r="46" spans="1:17">
      <c r="I46" s="386"/>
      <c r="K46" s="383"/>
      <c r="L46" s="383"/>
      <c r="M46" s="383"/>
      <c r="N46" s="383"/>
      <c r="O46" s="383"/>
      <c r="Q46" s="386"/>
    </row>
    <row r="47" spans="1:17">
      <c r="I47" s="386"/>
      <c r="K47" s="383"/>
      <c r="L47" s="383"/>
      <c r="M47" s="383"/>
      <c r="N47" s="383"/>
      <c r="O47" s="383"/>
      <c r="Q47" s="386"/>
    </row>
    <row r="48" spans="1:17">
      <c r="K48" s="383"/>
      <c r="L48" s="383"/>
      <c r="M48" s="383"/>
      <c r="N48" s="383"/>
      <c r="O48" s="383"/>
      <c r="Q48" s="386"/>
    </row>
  </sheetData>
  <sheetProtection password="CCC5" sheet="1" objects="1" scenarios="1"/>
  <mergeCells count="6">
    <mergeCell ref="A18:B18"/>
    <mergeCell ref="A1:U1"/>
    <mergeCell ref="A2:U2"/>
    <mergeCell ref="B3:J3"/>
    <mergeCell ref="K3:R3"/>
    <mergeCell ref="S3:U3"/>
  </mergeCells>
  <printOptions horizontalCentered="1"/>
  <pageMargins left="0" right="0" top="0.43307086614173201" bottom="0.55118110236220497" header="0.196850393700787" footer="0.196850393700787"/>
  <pageSetup paperSize="9" scale="75" orientation="landscape" r:id="rId1"/>
  <rowBreaks count="1" manualBreakCount="1">
    <brk id="3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2"/>
  <sheetViews>
    <sheetView topLeftCell="A4" workbookViewId="0">
      <selection activeCell="C10" sqref="C10"/>
    </sheetView>
  </sheetViews>
  <sheetFormatPr defaultRowHeight="21"/>
  <cols>
    <col min="1" max="1" width="8.5703125" style="329" customWidth="1"/>
    <col min="2" max="2" width="40.28515625" style="329" customWidth="1"/>
    <col min="3" max="3" width="95.7109375" style="329" customWidth="1"/>
    <col min="4" max="7" width="9.140625" style="329"/>
    <col min="8" max="11" width="9.140625" style="329" customWidth="1"/>
    <col min="12" max="256" width="9.140625" style="329"/>
    <col min="257" max="257" width="8.5703125" style="329" customWidth="1"/>
    <col min="258" max="258" width="40.28515625" style="329" customWidth="1"/>
    <col min="259" max="259" width="79" style="329" bestFit="1" customWidth="1"/>
    <col min="260" max="263" width="9.140625" style="329"/>
    <col min="264" max="267" width="9.140625" style="329" customWidth="1"/>
    <col min="268" max="512" width="9.140625" style="329"/>
    <col min="513" max="513" width="8.5703125" style="329" customWidth="1"/>
    <col min="514" max="514" width="40.28515625" style="329" customWidth="1"/>
    <col min="515" max="515" width="79" style="329" bestFit="1" customWidth="1"/>
    <col min="516" max="519" width="9.140625" style="329"/>
    <col min="520" max="523" width="9.140625" style="329" customWidth="1"/>
    <col min="524" max="768" width="9.140625" style="329"/>
    <col min="769" max="769" width="8.5703125" style="329" customWidth="1"/>
    <col min="770" max="770" width="40.28515625" style="329" customWidth="1"/>
    <col min="771" max="771" width="79" style="329" bestFit="1" customWidth="1"/>
    <col min="772" max="775" width="9.140625" style="329"/>
    <col min="776" max="779" width="9.140625" style="329" customWidth="1"/>
    <col min="780" max="1024" width="9.140625" style="329"/>
    <col min="1025" max="1025" width="8.5703125" style="329" customWidth="1"/>
    <col min="1026" max="1026" width="40.28515625" style="329" customWidth="1"/>
    <col min="1027" max="1027" width="79" style="329" bestFit="1" customWidth="1"/>
    <col min="1028" max="1031" width="9.140625" style="329"/>
    <col min="1032" max="1035" width="9.140625" style="329" customWidth="1"/>
    <col min="1036" max="1280" width="9.140625" style="329"/>
    <col min="1281" max="1281" width="8.5703125" style="329" customWidth="1"/>
    <col min="1282" max="1282" width="40.28515625" style="329" customWidth="1"/>
    <col min="1283" max="1283" width="79" style="329" bestFit="1" customWidth="1"/>
    <col min="1284" max="1287" width="9.140625" style="329"/>
    <col min="1288" max="1291" width="9.140625" style="329" customWidth="1"/>
    <col min="1292" max="1536" width="9.140625" style="329"/>
    <col min="1537" max="1537" width="8.5703125" style="329" customWidth="1"/>
    <col min="1538" max="1538" width="40.28515625" style="329" customWidth="1"/>
    <col min="1539" max="1539" width="79" style="329" bestFit="1" customWidth="1"/>
    <col min="1540" max="1543" width="9.140625" style="329"/>
    <col min="1544" max="1547" width="9.140625" style="329" customWidth="1"/>
    <col min="1548" max="1792" width="9.140625" style="329"/>
    <col min="1793" max="1793" width="8.5703125" style="329" customWidth="1"/>
    <col min="1794" max="1794" width="40.28515625" style="329" customWidth="1"/>
    <col min="1795" max="1795" width="79" style="329" bestFit="1" customWidth="1"/>
    <col min="1796" max="1799" width="9.140625" style="329"/>
    <col min="1800" max="1803" width="9.140625" style="329" customWidth="1"/>
    <col min="1804" max="2048" width="9.140625" style="329"/>
    <col min="2049" max="2049" width="8.5703125" style="329" customWidth="1"/>
    <col min="2050" max="2050" width="40.28515625" style="329" customWidth="1"/>
    <col min="2051" max="2051" width="79" style="329" bestFit="1" customWidth="1"/>
    <col min="2052" max="2055" width="9.140625" style="329"/>
    <col min="2056" max="2059" width="9.140625" style="329" customWidth="1"/>
    <col min="2060" max="2304" width="9.140625" style="329"/>
    <col min="2305" max="2305" width="8.5703125" style="329" customWidth="1"/>
    <col min="2306" max="2306" width="40.28515625" style="329" customWidth="1"/>
    <col min="2307" max="2307" width="79" style="329" bestFit="1" customWidth="1"/>
    <col min="2308" max="2311" width="9.140625" style="329"/>
    <col min="2312" max="2315" width="9.140625" style="329" customWidth="1"/>
    <col min="2316" max="2560" width="9.140625" style="329"/>
    <col min="2561" max="2561" width="8.5703125" style="329" customWidth="1"/>
    <col min="2562" max="2562" width="40.28515625" style="329" customWidth="1"/>
    <col min="2563" max="2563" width="79" style="329" bestFit="1" customWidth="1"/>
    <col min="2564" max="2567" width="9.140625" style="329"/>
    <col min="2568" max="2571" width="9.140625" style="329" customWidth="1"/>
    <col min="2572" max="2816" width="9.140625" style="329"/>
    <col min="2817" max="2817" width="8.5703125" style="329" customWidth="1"/>
    <col min="2818" max="2818" width="40.28515625" style="329" customWidth="1"/>
    <col min="2819" max="2819" width="79" style="329" bestFit="1" customWidth="1"/>
    <col min="2820" max="2823" width="9.140625" style="329"/>
    <col min="2824" max="2827" width="9.140625" style="329" customWidth="1"/>
    <col min="2828" max="3072" width="9.140625" style="329"/>
    <col min="3073" max="3073" width="8.5703125" style="329" customWidth="1"/>
    <col min="3074" max="3074" width="40.28515625" style="329" customWidth="1"/>
    <col min="3075" max="3075" width="79" style="329" bestFit="1" customWidth="1"/>
    <col min="3076" max="3079" width="9.140625" style="329"/>
    <col min="3080" max="3083" width="9.140625" style="329" customWidth="1"/>
    <col min="3084" max="3328" width="9.140625" style="329"/>
    <col min="3329" max="3329" width="8.5703125" style="329" customWidth="1"/>
    <col min="3330" max="3330" width="40.28515625" style="329" customWidth="1"/>
    <col min="3331" max="3331" width="79" style="329" bestFit="1" customWidth="1"/>
    <col min="3332" max="3335" width="9.140625" style="329"/>
    <col min="3336" max="3339" width="9.140625" style="329" customWidth="1"/>
    <col min="3340" max="3584" width="9.140625" style="329"/>
    <col min="3585" max="3585" width="8.5703125" style="329" customWidth="1"/>
    <col min="3586" max="3586" width="40.28515625" style="329" customWidth="1"/>
    <col min="3587" max="3587" width="79" style="329" bestFit="1" customWidth="1"/>
    <col min="3588" max="3591" width="9.140625" style="329"/>
    <col min="3592" max="3595" width="9.140625" style="329" customWidth="1"/>
    <col min="3596" max="3840" width="9.140625" style="329"/>
    <col min="3841" max="3841" width="8.5703125" style="329" customWidth="1"/>
    <col min="3842" max="3842" width="40.28515625" style="329" customWidth="1"/>
    <col min="3843" max="3843" width="79" style="329" bestFit="1" customWidth="1"/>
    <col min="3844" max="3847" width="9.140625" style="329"/>
    <col min="3848" max="3851" width="9.140625" style="329" customWidth="1"/>
    <col min="3852" max="4096" width="9.140625" style="329"/>
    <col min="4097" max="4097" width="8.5703125" style="329" customWidth="1"/>
    <col min="4098" max="4098" width="40.28515625" style="329" customWidth="1"/>
    <col min="4099" max="4099" width="79" style="329" bestFit="1" customWidth="1"/>
    <col min="4100" max="4103" width="9.140625" style="329"/>
    <col min="4104" max="4107" width="9.140625" style="329" customWidth="1"/>
    <col min="4108" max="4352" width="9.140625" style="329"/>
    <col min="4353" max="4353" width="8.5703125" style="329" customWidth="1"/>
    <col min="4354" max="4354" width="40.28515625" style="329" customWidth="1"/>
    <col min="4355" max="4355" width="79" style="329" bestFit="1" customWidth="1"/>
    <col min="4356" max="4359" width="9.140625" style="329"/>
    <col min="4360" max="4363" width="9.140625" style="329" customWidth="1"/>
    <col min="4364" max="4608" width="9.140625" style="329"/>
    <col min="4609" max="4609" width="8.5703125" style="329" customWidth="1"/>
    <col min="4610" max="4610" width="40.28515625" style="329" customWidth="1"/>
    <col min="4611" max="4611" width="79" style="329" bestFit="1" customWidth="1"/>
    <col min="4612" max="4615" width="9.140625" style="329"/>
    <col min="4616" max="4619" width="9.140625" style="329" customWidth="1"/>
    <col min="4620" max="4864" width="9.140625" style="329"/>
    <col min="4865" max="4865" width="8.5703125" style="329" customWidth="1"/>
    <col min="4866" max="4866" width="40.28515625" style="329" customWidth="1"/>
    <col min="4867" max="4867" width="79" style="329" bestFit="1" customWidth="1"/>
    <col min="4868" max="4871" width="9.140625" style="329"/>
    <col min="4872" max="4875" width="9.140625" style="329" customWidth="1"/>
    <col min="4876" max="5120" width="9.140625" style="329"/>
    <col min="5121" max="5121" width="8.5703125" style="329" customWidth="1"/>
    <col min="5122" max="5122" width="40.28515625" style="329" customWidth="1"/>
    <col min="5123" max="5123" width="79" style="329" bestFit="1" customWidth="1"/>
    <col min="5124" max="5127" width="9.140625" style="329"/>
    <col min="5128" max="5131" width="9.140625" style="329" customWidth="1"/>
    <col min="5132" max="5376" width="9.140625" style="329"/>
    <col min="5377" max="5377" width="8.5703125" style="329" customWidth="1"/>
    <col min="5378" max="5378" width="40.28515625" style="329" customWidth="1"/>
    <col min="5379" max="5379" width="79" style="329" bestFit="1" customWidth="1"/>
    <col min="5380" max="5383" width="9.140625" style="329"/>
    <col min="5384" max="5387" width="9.140625" style="329" customWidth="1"/>
    <col min="5388" max="5632" width="9.140625" style="329"/>
    <col min="5633" max="5633" width="8.5703125" style="329" customWidth="1"/>
    <col min="5634" max="5634" width="40.28515625" style="329" customWidth="1"/>
    <col min="5635" max="5635" width="79" style="329" bestFit="1" customWidth="1"/>
    <col min="5636" max="5639" width="9.140625" style="329"/>
    <col min="5640" max="5643" width="9.140625" style="329" customWidth="1"/>
    <col min="5644" max="5888" width="9.140625" style="329"/>
    <col min="5889" max="5889" width="8.5703125" style="329" customWidth="1"/>
    <col min="5890" max="5890" width="40.28515625" style="329" customWidth="1"/>
    <col min="5891" max="5891" width="79" style="329" bestFit="1" customWidth="1"/>
    <col min="5892" max="5895" width="9.140625" style="329"/>
    <col min="5896" max="5899" width="9.140625" style="329" customWidth="1"/>
    <col min="5900" max="6144" width="9.140625" style="329"/>
    <col min="6145" max="6145" width="8.5703125" style="329" customWidth="1"/>
    <col min="6146" max="6146" width="40.28515625" style="329" customWidth="1"/>
    <col min="6147" max="6147" width="79" style="329" bestFit="1" customWidth="1"/>
    <col min="6148" max="6151" width="9.140625" style="329"/>
    <col min="6152" max="6155" width="9.140625" style="329" customWidth="1"/>
    <col min="6156" max="6400" width="9.140625" style="329"/>
    <col min="6401" max="6401" width="8.5703125" style="329" customWidth="1"/>
    <col min="6402" max="6402" width="40.28515625" style="329" customWidth="1"/>
    <col min="6403" max="6403" width="79" style="329" bestFit="1" customWidth="1"/>
    <col min="6404" max="6407" width="9.140625" style="329"/>
    <col min="6408" max="6411" width="9.140625" style="329" customWidth="1"/>
    <col min="6412" max="6656" width="9.140625" style="329"/>
    <col min="6657" max="6657" width="8.5703125" style="329" customWidth="1"/>
    <col min="6658" max="6658" width="40.28515625" style="329" customWidth="1"/>
    <col min="6659" max="6659" width="79" style="329" bestFit="1" customWidth="1"/>
    <col min="6660" max="6663" width="9.140625" style="329"/>
    <col min="6664" max="6667" width="9.140625" style="329" customWidth="1"/>
    <col min="6668" max="6912" width="9.140625" style="329"/>
    <col min="6913" max="6913" width="8.5703125" style="329" customWidth="1"/>
    <col min="6914" max="6914" width="40.28515625" style="329" customWidth="1"/>
    <col min="6915" max="6915" width="79" style="329" bestFit="1" customWidth="1"/>
    <col min="6916" max="6919" width="9.140625" style="329"/>
    <col min="6920" max="6923" width="9.140625" style="329" customWidth="1"/>
    <col min="6924" max="7168" width="9.140625" style="329"/>
    <col min="7169" max="7169" width="8.5703125" style="329" customWidth="1"/>
    <col min="7170" max="7170" width="40.28515625" style="329" customWidth="1"/>
    <col min="7171" max="7171" width="79" style="329" bestFit="1" customWidth="1"/>
    <col min="7172" max="7175" width="9.140625" style="329"/>
    <col min="7176" max="7179" width="9.140625" style="329" customWidth="1"/>
    <col min="7180" max="7424" width="9.140625" style="329"/>
    <col min="7425" max="7425" width="8.5703125" style="329" customWidth="1"/>
    <col min="7426" max="7426" width="40.28515625" style="329" customWidth="1"/>
    <col min="7427" max="7427" width="79" style="329" bestFit="1" customWidth="1"/>
    <col min="7428" max="7431" width="9.140625" style="329"/>
    <col min="7432" max="7435" width="9.140625" style="329" customWidth="1"/>
    <col min="7436" max="7680" width="9.140625" style="329"/>
    <col min="7681" max="7681" width="8.5703125" style="329" customWidth="1"/>
    <col min="7682" max="7682" width="40.28515625" style="329" customWidth="1"/>
    <col min="7683" max="7683" width="79" style="329" bestFit="1" customWidth="1"/>
    <col min="7684" max="7687" width="9.140625" style="329"/>
    <col min="7688" max="7691" width="9.140625" style="329" customWidth="1"/>
    <col min="7692" max="7936" width="9.140625" style="329"/>
    <col min="7937" max="7937" width="8.5703125" style="329" customWidth="1"/>
    <col min="7938" max="7938" width="40.28515625" style="329" customWidth="1"/>
    <col min="7939" max="7939" width="79" style="329" bestFit="1" customWidth="1"/>
    <col min="7940" max="7943" width="9.140625" style="329"/>
    <col min="7944" max="7947" width="9.140625" style="329" customWidth="1"/>
    <col min="7948" max="8192" width="9.140625" style="329"/>
    <col min="8193" max="8193" width="8.5703125" style="329" customWidth="1"/>
    <col min="8194" max="8194" width="40.28515625" style="329" customWidth="1"/>
    <col min="8195" max="8195" width="79" style="329" bestFit="1" customWidth="1"/>
    <col min="8196" max="8199" width="9.140625" style="329"/>
    <col min="8200" max="8203" width="9.140625" style="329" customWidth="1"/>
    <col min="8204" max="8448" width="9.140625" style="329"/>
    <col min="8449" max="8449" width="8.5703125" style="329" customWidth="1"/>
    <col min="8450" max="8450" width="40.28515625" style="329" customWidth="1"/>
    <col min="8451" max="8451" width="79" style="329" bestFit="1" customWidth="1"/>
    <col min="8452" max="8455" width="9.140625" style="329"/>
    <col min="8456" max="8459" width="9.140625" style="329" customWidth="1"/>
    <col min="8460" max="8704" width="9.140625" style="329"/>
    <col min="8705" max="8705" width="8.5703125" style="329" customWidth="1"/>
    <col min="8706" max="8706" width="40.28515625" style="329" customWidth="1"/>
    <col min="8707" max="8707" width="79" style="329" bestFit="1" customWidth="1"/>
    <col min="8708" max="8711" width="9.140625" style="329"/>
    <col min="8712" max="8715" width="9.140625" style="329" customWidth="1"/>
    <col min="8716" max="8960" width="9.140625" style="329"/>
    <col min="8961" max="8961" width="8.5703125" style="329" customWidth="1"/>
    <col min="8962" max="8962" width="40.28515625" style="329" customWidth="1"/>
    <col min="8963" max="8963" width="79" style="329" bestFit="1" customWidth="1"/>
    <col min="8964" max="8967" width="9.140625" style="329"/>
    <col min="8968" max="8971" width="9.140625" style="329" customWidth="1"/>
    <col min="8972" max="9216" width="9.140625" style="329"/>
    <col min="9217" max="9217" width="8.5703125" style="329" customWidth="1"/>
    <col min="9218" max="9218" width="40.28515625" style="329" customWidth="1"/>
    <col min="9219" max="9219" width="79" style="329" bestFit="1" customWidth="1"/>
    <col min="9220" max="9223" width="9.140625" style="329"/>
    <col min="9224" max="9227" width="9.140625" style="329" customWidth="1"/>
    <col min="9228" max="9472" width="9.140625" style="329"/>
    <col min="9473" max="9473" width="8.5703125" style="329" customWidth="1"/>
    <col min="9474" max="9474" width="40.28515625" style="329" customWidth="1"/>
    <col min="9475" max="9475" width="79" style="329" bestFit="1" customWidth="1"/>
    <col min="9476" max="9479" width="9.140625" style="329"/>
    <col min="9480" max="9483" width="9.140625" style="329" customWidth="1"/>
    <col min="9484" max="9728" width="9.140625" style="329"/>
    <col min="9729" max="9729" width="8.5703125" style="329" customWidth="1"/>
    <col min="9730" max="9730" width="40.28515625" style="329" customWidth="1"/>
    <col min="9731" max="9731" width="79" style="329" bestFit="1" customWidth="1"/>
    <col min="9732" max="9735" width="9.140625" style="329"/>
    <col min="9736" max="9739" width="9.140625" style="329" customWidth="1"/>
    <col min="9740" max="9984" width="9.140625" style="329"/>
    <col min="9985" max="9985" width="8.5703125" style="329" customWidth="1"/>
    <col min="9986" max="9986" width="40.28515625" style="329" customWidth="1"/>
    <col min="9987" max="9987" width="79" style="329" bestFit="1" customWidth="1"/>
    <col min="9988" max="9991" width="9.140625" style="329"/>
    <col min="9992" max="9995" width="9.140625" style="329" customWidth="1"/>
    <col min="9996" max="10240" width="9.140625" style="329"/>
    <col min="10241" max="10241" width="8.5703125" style="329" customWidth="1"/>
    <col min="10242" max="10242" width="40.28515625" style="329" customWidth="1"/>
    <col min="10243" max="10243" width="79" style="329" bestFit="1" customWidth="1"/>
    <col min="10244" max="10247" width="9.140625" style="329"/>
    <col min="10248" max="10251" width="9.140625" style="329" customWidth="1"/>
    <col min="10252" max="10496" width="9.140625" style="329"/>
    <col min="10497" max="10497" width="8.5703125" style="329" customWidth="1"/>
    <col min="10498" max="10498" width="40.28515625" style="329" customWidth="1"/>
    <col min="10499" max="10499" width="79" style="329" bestFit="1" customWidth="1"/>
    <col min="10500" max="10503" width="9.140625" style="329"/>
    <col min="10504" max="10507" width="9.140625" style="329" customWidth="1"/>
    <col min="10508" max="10752" width="9.140625" style="329"/>
    <col min="10753" max="10753" width="8.5703125" style="329" customWidth="1"/>
    <col min="10754" max="10754" width="40.28515625" style="329" customWidth="1"/>
    <col min="10755" max="10755" width="79" style="329" bestFit="1" customWidth="1"/>
    <col min="10756" max="10759" width="9.140625" style="329"/>
    <col min="10760" max="10763" width="9.140625" style="329" customWidth="1"/>
    <col min="10764" max="11008" width="9.140625" style="329"/>
    <col min="11009" max="11009" width="8.5703125" style="329" customWidth="1"/>
    <col min="11010" max="11010" width="40.28515625" style="329" customWidth="1"/>
    <col min="11011" max="11011" width="79" style="329" bestFit="1" customWidth="1"/>
    <col min="11012" max="11015" width="9.140625" style="329"/>
    <col min="11016" max="11019" width="9.140625" style="329" customWidth="1"/>
    <col min="11020" max="11264" width="9.140625" style="329"/>
    <col min="11265" max="11265" width="8.5703125" style="329" customWidth="1"/>
    <col min="11266" max="11266" width="40.28515625" style="329" customWidth="1"/>
    <col min="11267" max="11267" width="79" style="329" bestFit="1" customWidth="1"/>
    <col min="11268" max="11271" width="9.140625" style="329"/>
    <col min="11272" max="11275" width="9.140625" style="329" customWidth="1"/>
    <col min="11276" max="11520" width="9.140625" style="329"/>
    <col min="11521" max="11521" width="8.5703125" style="329" customWidth="1"/>
    <col min="11522" max="11522" width="40.28515625" style="329" customWidth="1"/>
    <col min="11523" max="11523" width="79" style="329" bestFit="1" customWidth="1"/>
    <col min="11524" max="11527" width="9.140625" style="329"/>
    <col min="11528" max="11531" width="9.140625" style="329" customWidth="1"/>
    <col min="11532" max="11776" width="9.140625" style="329"/>
    <col min="11777" max="11777" width="8.5703125" style="329" customWidth="1"/>
    <col min="11778" max="11778" width="40.28515625" style="329" customWidth="1"/>
    <col min="11779" max="11779" width="79" style="329" bestFit="1" customWidth="1"/>
    <col min="11780" max="11783" width="9.140625" style="329"/>
    <col min="11784" max="11787" width="9.140625" style="329" customWidth="1"/>
    <col min="11788" max="12032" width="9.140625" style="329"/>
    <col min="12033" max="12033" width="8.5703125" style="329" customWidth="1"/>
    <col min="12034" max="12034" width="40.28515625" style="329" customWidth="1"/>
    <col min="12035" max="12035" width="79" style="329" bestFit="1" customWidth="1"/>
    <col min="12036" max="12039" width="9.140625" style="329"/>
    <col min="12040" max="12043" width="9.140625" style="329" customWidth="1"/>
    <col min="12044" max="12288" width="9.140625" style="329"/>
    <col min="12289" max="12289" width="8.5703125" style="329" customWidth="1"/>
    <col min="12290" max="12290" width="40.28515625" style="329" customWidth="1"/>
    <col min="12291" max="12291" width="79" style="329" bestFit="1" customWidth="1"/>
    <col min="12292" max="12295" width="9.140625" style="329"/>
    <col min="12296" max="12299" width="9.140625" style="329" customWidth="1"/>
    <col min="12300" max="12544" width="9.140625" style="329"/>
    <col min="12545" max="12545" width="8.5703125" style="329" customWidth="1"/>
    <col min="12546" max="12546" width="40.28515625" style="329" customWidth="1"/>
    <col min="12547" max="12547" width="79" style="329" bestFit="1" customWidth="1"/>
    <col min="12548" max="12551" width="9.140625" style="329"/>
    <col min="12552" max="12555" width="9.140625" style="329" customWidth="1"/>
    <col min="12556" max="12800" width="9.140625" style="329"/>
    <col min="12801" max="12801" width="8.5703125" style="329" customWidth="1"/>
    <col min="12802" max="12802" width="40.28515625" style="329" customWidth="1"/>
    <col min="12803" max="12803" width="79" style="329" bestFit="1" customWidth="1"/>
    <col min="12804" max="12807" width="9.140625" style="329"/>
    <col min="12808" max="12811" width="9.140625" style="329" customWidth="1"/>
    <col min="12812" max="13056" width="9.140625" style="329"/>
    <col min="13057" max="13057" width="8.5703125" style="329" customWidth="1"/>
    <col min="13058" max="13058" width="40.28515625" style="329" customWidth="1"/>
    <col min="13059" max="13059" width="79" style="329" bestFit="1" customWidth="1"/>
    <col min="13060" max="13063" width="9.140625" style="329"/>
    <col min="13064" max="13067" width="9.140625" style="329" customWidth="1"/>
    <col min="13068" max="13312" width="9.140625" style="329"/>
    <col min="13313" max="13313" width="8.5703125" style="329" customWidth="1"/>
    <col min="13314" max="13314" width="40.28515625" style="329" customWidth="1"/>
    <col min="13315" max="13315" width="79" style="329" bestFit="1" customWidth="1"/>
    <col min="13316" max="13319" width="9.140625" style="329"/>
    <col min="13320" max="13323" width="9.140625" style="329" customWidth="1"/>
    <col min="13324" max="13568" width="9.140625" style="329"/>
    <col min="13569" max="13569" width="8.5703125" style="329" customWidth="1"/>
    <col min="13570" max="13570" width="40.28515625" style="329" customWidth="1"/>
    <col min="13571" max="13571" width="79" style="329" bestFit="1" customWidth="1"/>
    <col min="13572" max="13575" width="9.140625" style="329"/>
    <col min="13576" max="13579" width="9.140625" style="329" customWidth="1"/>
    <col min="13580" max="13824" width="9.140625" style="329"/>
    <col min="13825" max="13825" width="8.5703125" style="329" customWidth="1"/>
    <col min="13826" max="13826" width="40.28515625" style="329" customWidth="1"/>
    <col min="13827" max="13827" width="79" style="329" bestFit="1" customWidth="1"/>
    <col min="13828" max="13831" width="9.140625" style="329"/>
    <col min="13832" max="13835" width="9.140625" style="329" customWidth="1"/>
    <col min="13836" max="14080" width="9.140625" style="329"/>
    <col min="14081" max="14081" width="8.5703125" style="329" customWidth="1"/>
    <col min="14082" max="14082" width="40.28515625" style="329" customWidth="1"/>
    <col min="14083" max="14083" width="79" style="329" bestFit="1" customWidth="1"/>
    <col min="14084" max="14087" width="9.140625" style="329"/>
    <col min="14088" max="14091" width="9.140625" style="329" customWidth="1"/>
    <col min="14092" max="14336" width="9.140625" style="329"/>
    <col min="14337" max="14337" width="8.5703125" style="329" customWidth="1"/>
    <col min="14338" max="14338" width="40.28515625" style="329" customWidth="1"/>
    <col min="14339" max="14339" width="79" style="329" bestFit="1" customWidth="1"/>
    <col min="14340" max="14343" width="9.140625" style="329"/>
    <col min="14344" max="14347" width="9.140625" style="329" customWidth="1"/>
    <col min="14348" max="14592" width="9.140625" style="329"/>
    <col min="14593" max="14593" width="8.5703125" style="329" customWidth="1"/>
    <col min="14594" max="14594" width="40.28515625" style="329" customWidth="1"/>
    <col min="14595" max="14595" width="79" style="329" bestFit="1" customWidth="1"/>
    <col min="14596" max="14599" width="9.140625" style="329"/>
    <col min="14600" max="14603" width="9.140625" style="329" customWidth="1"/>
    <col min="14604" max="14848" width="9.140625" style="329"/>
    <col min="14849" max="14849" width="8.5703125" style="329" customWidth="1"/>
    <col min="14850" max="14850" width="40.28515625" style="329" customWidth="1"/>
    <col min="14851" max="14851" width="79" style="329" bestFit="1" customWidth="1"/>
    <col min="14852" max="14855" width="9.140625" style="329"/>
    <col min="14856" max="14859" width="9.140625" style="329" customWidth="1"/>
    <col min="14860" max="15104" width="9.140625" style="329"/>
    <col min="15105" max="15105" width="8.5703125" style="329" customWidth="1"/>
    <col min="15106" max="15106" width="40.28515625" style="329" customWidth="1"/>
    <col min="15107" max="15107" width="79" style="329" bestFit="1" customWidth="1"/>
    <col min="15108" max="15111" width="9.140625" style="329"/>
    <col min="15112" max="15115" width="9.140625" style="329" customWidth="1"/>
    <col min="15116" max="15360" width="9.140625" style="329"/>
    <col min="15361" max="15361" width="8.5703125" style="329" customWidth="1"/>
    <col min="15362" max="15362" width="40.28515625" style="329" customWidth="1"/>
    <col min="15363" max="15363" width="79" style="329" bestFit="1" customWidth="1"/>
    <col min="15364" max="15367" width="9.140625" style="329"/>
    <col min="15368" max="15371" width="9.140625" style="329" customWidth="1"/>
    <col min="15372" max="15616" width="9.140625" style="329"/>
    <col min="15617" max="15617" width="8.5703125" style="329" customWidth="1"/>
    <col min="15618" max="15618" width="40.28515625" style="329" customWidth="1"/>
    <col min="15619" max="15619" width="79" style="329" bestFit="1" customWidth="1"/>
    <col min="15620" max="15623" width="9.140625" style="329"/>
    <col min="15624" max="15627" width="9.140625" style="329" customWidth="1"/>
    <col min="15628" max="15872" width="9.140625" style="329"/>
    <col min="15873" max="15873" width="8.5703125" style="329" customWidth="1"/>
    <col min="15874" max="15874" width="40.28515625" style="329" customWidth="1"/>
    <col min="15875" max="15875" width="79" style="329" bestFit="1" customWidth="1"/>
    <col min="15876" max="15879" width="9.140625" style="329"/>
    <col min="15880" max="15883" width="9.140625" style="329" customWidth="1"/>
    <col min="15884" max="16128" width="9.140625" style="329"/>
    <col min="16129" max="16129" width="8.5703125" style="329" customWidth="1"/>
    <col min="16130" max="16130" width="40.28515625" style="329" customWidth="1"/>
    <col min="16131" max="16131" width="79" style="329" bestFit="1" customWidth="1"/>
    <col min="16132" max="16135" width="9.140625" style="329"/>
    <col min="16136" max="16139" width="9.140625" style="329" customWidth="1"/>
    <col min="16140" max="16384" width="9.140625" style="329"/>
  </cols>
  <sheetData>
    <row r="1" spans="1:11">
      <c r="A1" s="328" t="s">
        <v>292</v>
      </c>
    </row>
    <row r="2" spans="1:11">
      <c r="A2" s="329" t="s">
        <v>293</v>
      </c>
    </row>
    <row r="3" spans="1:11">
      <c r="A3" s="331" t="s">
        <v>252</v>
      </c>
      <c r="B3" s="331" t="s">
        <v>212</v>
      </c>
      <c r="C3" s="331" t="s">
        <v>253</v>
      </c>
    </row>
    <row r="4" spans="1:11" ht="42">
      <c r="A4" s="330">
        <v>1</v>
      </c>
      <c r="B4" s="387" t="s">
        <v>113</v>
      </c>
      <c r="C4" s="388" t="s">
        <v>294</v>
      </c>
      <c r="D4" s="389"/>
      <c r="E4" s="389"/>
      <c r="F4" s="389"/>
      <c r="G4" s="389"/>
      <c r="H4" s="389"/>
      <c r="I4" s="389"/>
      <c r="J4" s="389"/>
      <c r="K4" s="389"/>
    </row>
    <row r="5" spans="1:11" ht="42">
      <c r="A5" s="330">
        <v>2</v>
      </c>
      <c r="B5" s="387" t="s">
        <v>114</v>
      </c>
      <c r="C5" s="388" t="s">
        <v>295</v>
      </c>
      <c r="D5" s="389"/>
      <c r="E5" s="389"/>
      <c r="F5" s="389"/>
      <c r="G5" s="389"/>
      <c r="H5" s="389"/>
      <c r="I5" s="389"/>
      <c r="J5" s="389"/>
      <c r="K5" s="389"/>
    </row>
    <row r="6" spans="1:11" ht="42">
      <c r="A6" s="330">
        <v>3</v>
      </c>
      <c r="B6" s="387" t="s">
        <v>115</v>
      </c>
      <c r="C6" s="388" t="s">
        <v>296</v>
      </c>
      <c r="D6" s="389"/>
      <c r="E6" s="389"/>
      <c r="F6" s="389"/>
      <c r="G6" s="389"/>
      <c r="H6" s="389"/>
      <c r="I6" s="389"/>
      <c r="J6" s="389"/>
      <c r="K6" s="389"/>
    </row>
    <row r="7" spans="1:11" ht="42">
      <c r="A7" s="330">
        <v>4</v>
      </c>
      <c r="B7" s="387" t="s">
        <v>116</v>
      </c>
      <c r="C7" s="388" t="s">
        <v>297</v>
      </c>
      <c r="D7" s="389"/>
      <c r="E7" s="389"/>
      <c r="F7" s="389"/>
      <c r="G7" s="389"/>
      <c r="H7" s="389"/>
      <c r="I7" s="389"/>
      <c r="J7" s="389"/>
      <c r="K7" s="389"/>
    </row>
    <row r="8" spans="1:11" ht="42">
      <c r="A8" s="330">
        <v>5</v>
      </c>
      <c r="B8" s="387" t="s">
        <v>117</v>
      </c>
      <c r="C8" s="388" t="s">
        <v>298</v>
      </c>
      <c r="D8" s="389"/>
      <c r="E8" s="389"/>
      <c r="F8" s="389"/>
      <c r="G8" s="389"/>
      <c r="H8" s="389"/>
      <c r="I8" s="389"/>
      <c r="J8" s="389"/>
      <c r="K8" s="389"/>
    </row>
    <row r="9" spans="1:11" ht="42">
      <c r="A9" s="330">
        <v>6</v>
      </c>
      <c r="B9" s="387" t="s">
        <v>118</v>
      </c>
      <c r="C9" s="388" t="s">
        <v>299</v>
      </c>
      <c r="D9" s="389"/>
      <c r="E9" s="389"/>
      <c r="F9" s="389"/>
      <c r="G9" s="389"/>
      <c r="H9" s="389"/>
      <c r="I9" s="389"/>
      <c r="J9" s="389"/>
      <c r="K9" s="389"/>
    </row>
    <row r="10" spans="1:11" ht="42">
      <c r="A10" s="330">
        <v>7</v>
      </c>
      <c r="B10" s="387" t="s">
        <v>119</v>
      </c>
      <c r="C10" s="390" t="s">
        <v>300</v>
      </c>
      <c r="D10" s="389"/>
      <c r="E10" s="389"/>
      <c r="F10" s="389"/>
      <c r="G10" s="389"/>
      <c r="H10" s="389"/>
      <c r="I10" s="389"/>
      <c r="J10" s="389"/>
      <c r="K10" s="389"/>
    </row>
    <row r="11" spans="1:11" ht="105">
      <c r="A11" s="330">
        <v>8</v>
      </c>
      <c r="B11" s="387" t="s">
        <v>120</v>
      </c>
      <c r="C11" s="390" t="s">
        <v>301</v>
      </c>
      <c r="D11" s="389"/>
      <c r="E11" s="389"/>
      <c r="F11" s="389"/>
      <c r="G11" s="389"/>
      <c r="H11" s="389"/>
      <c r="I11" s="389"/>
      <c r="J11" s="389"/>
      <c r="K11" s="389"/>
    </row>
    <row r="12" spans="1:11" ht="42">
      <c r="A12" s="330">
        <v>9</v>
      </c>
      <c r="B12" s="387" t="s">
        <v>121</v>
      </c>
      <c r="C12" s="388" t="s">
        <v>302</v>
      </c>
      <c r="D12" s="389"/>
      <c r="E12" s="389"/>
      <c r="F12" s="389"/>
      <c r="G12" s="389"/>
      <c r="H12" s="389"/>
      <c r="I12" s="389"/>
      <c r="J12" s="389"/>
      <c r="K12" s="389"/>
    </row>
  </sheetData>
  <sheetProtection password="CCC5" sheet="1" objects="1" scenarios="1"/>
  <pageMargins left="0.7" right="0.2" top="0.75" bottom="0.25" header="0.3" footer="0.3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 tint="-0.249977111117893"/>
  </sheetPr>
  <dimension ref="A1:AG13"/>
  <sheetViews>
    <sheetView zoomScale="90" zoomScaleNormal="90" workbookViewId="0">
      <selection activeCell="E16" sqref="E16"/>
    </sheetView>
  </sheetViews>
  <sheetFormatPr defaultRowHeight="18.75"/>
  <cols>
    <col min="1" max="1" width="41.28515625" style="380" customWidth="1"/>
    <col min="2" max="4" width="17.85546875" style="380" bestFit="1" customWidth="1"/>
    <col min="5" max="5" width="16.28515625" style="380" bestFit="1" customWidth="1"/>
    <col min="6" max="6" width="19.140625" style="380" bestFit="1" customWidth="1"/>
    <col min="7" max="7" width="19.5703125" style="380" bestFit="1" customWidth="1"/>
    <col min="8" max="8" width="35.85546875" style="380" customWidth="1"/>
    <col min="9" max="9" width="16.5703125" style="380" bestFit="1" customWidth="1"/>
    <col min="10" max="12" width="17.85546875" style="380" bestFit="1" customWidth="1"/>
    <col min="13" max="13" width="16.28515625" style="380" bestFit="1" customWidth="1"/>
    <col min="14" max="14" width="19.140625" style="380" bestFit="1" customWidth="1"/>
    <col min="15" max="15" width="19.42578125" style="380" customWidth="1"/>
    <col min="16" max="16" width="29.5703125" style="380" customWidth="1"/>
    <col min="17" max="17" width="16.5703125" style="380" bestFit="1" customWidth="1"/>
    <col min="18" max="18" width="11" style="380" bestFit="1" customWidth="1"/>
    <col min="19" max="19" width="12.7109375" style="380" bestFit="1" customWidth="1"/>
    <col min="20" max="20" width="13.42578125" style="380" bestFit="1" customWidth="1"/>
    <col min="21" max="21" width="16.28515625" style="380" bestFit="1" customWidth="1"/>
    <col min="22" max="249" width="9.140625" style="380"/>
    <col min="250" max="250" width="47.140625" style="380" customWidth="1"/>
    <col min="251" max="251" width="18.140625" style="380" customWidth="1"/>
    <col min="252" max="252" width="18" style="380" customWidth="1"/>
    <col min="253" max="253" width="16.28515625" style="380" customWidth="1"/>
    <col min="254" max="254" width="16.85546875" style="380" bestFit="1" customWidth="1"/>
    <col min="255" max="255" width="18.7109375" style="380" customWidth="1"/>
    <col min="256" max="256" width="21.85546875" style="380" bestFit="1" customWidth="1"/>
    <col min="257" max="257" width="35.85546875" style="380" customWidth="1"/>
    <col min="258" max="258" width="16.140625" style="380" customWidth="1"/>
    <col min="259" max="259" width="18.42578125" style="380" customWidth="1"/>
    <col min="260" max="260" width="17.85546875" style="380" customWidth="1"/>
    <col min="261" max="261" width="18.7109375" style="380" bestFit="1" customWidth="1"/>
    <col min="262" max="262" width="16.28515625" style="380" customWidth="1"/>
    <col min="263" max="263" width="18.7109375" style="380" customWidth="1"/>
    <col min="264" max="264" width="21.85546875" style="380" bestFit="1" customWidth="1"/>
    <col min="265" max="265" width="31.28515625" style="380" customWidth="1"/>
    <col min="266" max="266" width="16.140625" style="380" bestFit="1" customWidth="1"/>
    <col min="267" max="267" width="12" style="380" bestFit="1" customWidth="1"/>
    <col min="268" max="268" width="12.140625" style="380" customWidth="1"/>
    <col min="269" max="269" width="14.140625" style="380" customWidth="1"/>
    <col min="270" max="270" width="16.28515625" style="380" bestFit="1" customWidth="1"/>
    <col min="271" max="505" width="9.140625" style="380"/>
    <col min="506" max="506" width="47.140625" style="380" customWidth="1"/>
    <col min="507" max="507" width="18.140625" style="380" customWidth="1"/>
    <col min="508" max="508" width="18" style="380" customWidth="1"/>
    <col min="509" max="509" width="16.28515625" style="380" customWidth="1"/>
    <col min="510" max="510" width="16.85546875" style="380" bestFit="1" customWidth="1"/>
    <col min="511" max="511" width="18.7109375" style="380" customWidth="1"/>
    <col min="512" max="512" width="21.85546875" style="380" bestFit="1" customWidth="1"/>
    <col min="513" max="513" width="35.85546875" style="380" customWidth="1"/>
    <col min="514" max="514" width="16.140625" style="380" customWidth="1"/>
    <col min="515" max="515" width="18.42578125" style="380" customWidth="1"/>
    <col min="516" max="516" width="17.85546875" style="380" customWidth="1"/>
    <col min="517" max="517" width="18.7109375" style="380" bestFit="1" customWidth="1"/>
    <col min="518" max="518" width="16.28515625" style="380" customWidth="1"/>
    <col min="519" max="519" width="18.7109375" style="380" customWidth="1"/>
    <col min="520" max="520" width="21.85546875" style="380" bestFit="1" customWidth="1"/>
    <col min="521" max="521" width="31.28515625" style="380" customWidth="1"/>
    <col min="522" max="522" width="16.140625" style="380" bestFit="1" customWidth="1"/>
    <col min="523" max="523" width="12" style="380" bestFit="1" customWidth="1"/>
    <col min="524" max="524" width="12.140625" style="380" customWidth="1"/>
    <col min="525" max="525" width="14.140625" style="380" customWidth="1"/>
    <col min="526" max="526" width="16.28515625" style="380" bestFit="1" customWidth="1"/>
    <col min="527" max="761" width="9.140625" style="380"/>
    <col min="762" max="762" width="47.140625" style="380" customWidth="1"/>
    <col min="763" max="763" width="18.140625" style="380" customWidth="1"/>
    <col min="764" max="764" width="18" style="380" customWidth="1"/>
    <col min="765" max="765" width="16.28515625" style="380" customWidth="1"/>
    <col min="766" max="766" width="16.85546875" style="380" bestFit="1" customWidth="1"/>
    <col min="767" max="767" width="18.7109375" style="380" customWidth="1"/>
    <col min="768" max="768" width="21.85546875" style="380" bestFit="1" customWidth="1"/>
    <col min="769" max="769" width="35.85546875" style="380" customWidth="1"/>
    <col min="770" max="770" width="16.140625" style="380" customWidth="1"/>
    <col min="771" max="771" width="18.42578125" style="380" customWidth="1"/>
    <col min="772" max="772" width="17.85546875" style="380" customWidth="1"/>
    <col min="773" max="773" width="18.7109375" style="380" bestFit="1" customWidth="1"/>
    <col min="774" max="774" width="16.28515625" style="380" customWidth="1"/>
    <col min="775" max="775" width="18.7109375" style="380" customWidth="1"/>
    <col min="776" max="776" width="21.85546875" style="380" bestFit="1" customWidth="1"/>
    <col min="777" max="777" width="31.28515625" style="380" customWidth="1"/>
    <col min="778" max="778" width="16.140625" style="380" bestFit="1" customWidth="1"/>
    <col min="779" max="779" width="12" style="380" bestFit="1" customWidth="1"/>
    <col min="780" max="780" width="12.140625" style="380" customWidth="1"/>
    <col min="781" max="781" width="14.140625" style="380" customWidth="1"/>
    <col min="782" max="782" width="16.28515625" style="380" bestFit="1" customWidth="1"/>
    <col min="783" max="1017" width="9.140625" style="380"/>
    <col min="1018" max="1018" width="47.140625" style="380" customWidth="1"/>
    <col min="1019" max="1019" width="18.140625" style="380" customWidth="1"/>
    <col min="1020" max="1020" width="18" style="380" customWidth="1"/>
    <col min="1021" max="1021" width="16.28515625" style="380" customWidth="1"/>
    <col min="1022" max="1022" width="16.85546875" style="380" bestFit="1" customWidth="1"/>
    <col min="1023" max="1023" width="18.7109375" style="380" customWidth="1"/>
    <col min="1024" max="1024" width="21.85546875" style="380" bestFit="1" customWidth="1"/>
    <col min="1025" max="1025" width="35.85546875" style="380" customWidth="1"/>
    <col min="1026" max="1026" width="16.140625" style="380" customWidth="1"/>
    <col min="1027" max="1027" width="18.42578125" style="380" customWidth="1"/>
    <col min="1028" max="1028" width="17.85546875" style="380" customWidth="1"/>
    <col min="1029" max="1029" width="18.7109375" style="380" bestFit="1" customWidth="1"/>
    <col min="1030" max="1030" width="16.28515625" style="380" customWidth="1"/>
    <col min="1031" max="1031" width="18.7109375" style="380" customWidth="1"/>
    <col min="1032" max="1032" width="21.85546875" style="380" bestFit="1" customWidth="1"/>
    <col min="1033" max="1033" width="31.28515625" style="380" customWidth="1"/>
    <col min="1034" max="1034" width="16.140625" style="380" bestFit="1" customWidth="1"/>
    <col min="1035" max="1035" width="12" style="380" bestFit="1" customWidth="1"/>
    <col min="1036" max="1036" width="12.140625" style="380" customWidth="1"/>
    <col min="1037" max="1037" width="14.140625" style="380" customWidth="1"/>
    <col min="1038" max="1038" width="16.28515625" style="380" bestFit="1" customWidth="1"/>
    <col min="1039" max="1273" width="9.140625" style="380"/>
    <col min="1274" max="1274" width="47.140625" style="380" customWidth="1"/>
    <col min="1275" max="1275" width="18.140625" style="380" customWidth="1"/>
    <col min="1276" max="1276" width="18" style="380" customWidth="1"/>
    <col min="1277" max="1277" width="16.28515625" style="380" customWidth="1"/>
    <col min="1278" max="1278" width="16.85546875" style="380" bestFit="1" customWidth="1"/>
    <col min="1279" max="1279" width="18.7109375" style="380" customWidth="1"/>
    <col min="1280" max="1280" width="21.85546875" style="380" bestFit="1" customWidth="1"/>
    <col min="1281" max="1281" width="35.85546875" style="380" customWidth="1"/>
    <col min="1282" max="1282" width="16.140625" style="380" customWidth="1"/>
    <col min="1283" max="1283" width="18.42578125" style="380" customWidth="1"/>
    <col min="1284" max="1284" width="17.85546875" style="380" customWidth="1"/>
    <col min="1285" max="1285" width="18.7109375" style="380" bestFit="1" customWidth="1"/>
    <col min="1286" max="1286" width="16.28515625" style="380" customWidth="1"/>
    <col min="1287" max="1287" width="18.7109375" style="380" customWidth="1"/>
    <col min="1288" max="1288" width="21.85546875" style="380" bestFit="1" customWidth="1"/>
    <col min="1289" max="1289" width="31.28515625" style="380" customWidth="1"/>
    <col min="1290" max="1290" width="16.140625" style="380" bestFit="1" customWidth="1"/>
    <col min="1291" max="1291" width="12" style="380" bestFit="1" customWidth="1"/>
    <col min="1292" max="1292" width="12.140625" style="380" customWidth="1"/>
    <col min="1293" max="1293" width="14.140625" style="380" customWidth="1"/>
    <col min="1294" max="1294" width="16.28515625" style="380" bestFit="1" customWidth="1"/>
    <col min="1295" max="1529" width="9.140625" style="380"/>
    <col min="1530" max="1530" width="47.140625" style="380" customWidth="1"/>
    <col min="1531" max="1531" width="18.140625" style="380" customWidth="1"/>
    <col min="1532" max="1532" width="18" style="380" customWidth="1"/>
    <col min="1533" max="1533" width="16.28515625" style="380" customWidth="1"/>
    <col min="1534" max="1534" width="16.85546875" style="380" bestFit="1" customWidth="1"/>
    <col min="1535" max="1535" width="18.7109375" style="380" customWidth="1"/>
    <col min="1536" max="1536" width="21.85546875" style="380" bestFit="1" customWidth="1"/>
    <col min="1537" max="1537" width="35.85546875" style="380" customWidth="1"/>
    <col min="1538" max="1538" width="16.140625" style="380" customWidth="1"/>
    <col min="1539" max="1539" width="18.42578125" style="380" customWidth="1"/>
    <col min="1540" max="1540" width="17.85546875" style="380" customWidth="1"/>
    <col min="1541" max="1541" width="18.7109375" style="380" bestFit="1" customWidth="1"/>
    <col min="1542" max="1542" width="16.28515625" style="380" customWidth="1"/>
    <col min="1543" max="1543" width="18.7109375" style="380" customWidth="1"/>
    <col min="1544" max="1544" width="21.85546875" style="380" bestFit="1" customWidth="1"/>
    <col min="1545" max="1545" width="31.28515625" style="380" customWidth="1"/>
    <col min="1546" max="1546" width="16.140625" style="380" bestFit="1" customWidth="1"/>
    <col min="1547" max="1547" width="12" style="380" bestFit="1" customWidth="1"/>
    <col min="1548" max="1548" width="12.140625" style="380" customWidth="1"/>
    <col min="1549" max="1549" width="14.140625" style="380" customWidth="1"/>
    <col min="1550" max="1550" width="16.28515625" style="380" bestFit="1" customWidth="1"/>
    <col min="1551" max="1785" width="9.140625" style="380"/>
    <col min="1786" max="1786" width="47.140625" style="380" customWidth="1"/>
    <col min="1787" max="1787" width="18.140625" style="380" customWidth="1"/>
    <col min="1788" max="1788" width="18" style="380" customWidth="1"/>
    <col min="1789" max="1789" width="16.28515625" style="380" customWidth="1"/>
    <col min="1790" max="1790" width="16.85546875" style="380" bestFit="1" customWidth="1"/>
    <col min="1791" max="1791" width="18.7109375" style="380" customWidth="1"/>
    <col min="1792" max="1792" width="21.85546875" style="380" bestFit="1" customWidth="1"/>
    <col min="1793" max="1793" width="35.85546875" style="380" customWidth="1"/>
    <col min="1794" max="1794" width="16.140625" style="380" customWidth="1"/>
    <col min="1795" max="1795" width="18.42578125" style="380" customWidth="1"/>
    <col min="1796" max="1796" width="17.85546875" style="380" customWidth="1"/>
    <col min="1797" max="1797" width="18.7109375" style="380" bestFit="1" customWidth="1"/>
    <col min="1798" max="1798" width="16.28515625" style="380" customWidth="1"/>
    <col min="1799" max="1799" width="18.7109375" style="380" customWidth="1"/>
    <col min="1800" max="1800" width="21.85546875" style="380" bestFit="1" customWidth="1"/>
    <col min="1801" max="1801" width="31.28515625" style="380" customWidth="1"/>
    <col min="1802" max="1802" width="16.140625" style="380" bestFit="1" customWidth="1"/>
    <col min="1803" max="1803" width="12" style="380" bestFit="1" customWidth="1"/>
    <col min="1804" max="1804" width="12.140625" style="380" customWidth="1"/>
    <col min="1805" max="1805" width="14.140625" style="380" customWidth="1"/>
    <col min="1806" max="1806" width="16.28515625" style="380" bestFit="1" customWidth="1"/>
    <col min="1807" max="2041" width="9.140625" style="380"/>
    <col min="2042" max="2042" width="47.140625" style="380" customWidth="1"/>
    <col min="2043" max="2043" width="18.140625" style="380" customWidth="1"/>
    <col min="2044" max="2044" width="18" style="380" customWidth="1"/>
    <col min="2045" max="2045" width="16.28515625" style="380" customWidth="1"/>
    <col min="2046" max="2046" width="16.85546875" style="380" bestFit="1" customWidth="1"/>
    <col min="2047" max="2047" width="18.7109375" style="380" customWidth="1"/>
    <col min="2048" max="2048" width="21.85546875" style="380" bestFit="1" customWidth="1"/>
    <col min="2049" max="2049" width="35.85546875" style="380" customWidth="1"/>
    <col min="2050" max="2050" width="16.140625" style="380" customWidth="1"/>
    <col min="2051" max="2051" width="18.42578125" style="380" customWidth="1"/>
    <col min="2052" max="2052" width="17.85546875" style="380" customWidth="1"/>
    <col min="2053" max="2053" width="18.7109375" style="380" bestFit="1" customWidth="1"/>
    <col min="2054" max="2054" width="16.28515625" style="380" customWidth="1"/>
    <col min="2055" max="2055" width="18.7109375" style="380" customWidth="1"/>
    <col min="2056" max="2056" width="21.85546875" style="380" bestFit="1" customWidth="1"/>
    <col min="2057" max="2057" width="31.28515625" style="380" customWidth="1"/>
    <col min="2058" max="2058" width="16.140625" style="380" bestFit="1" customWidth="1"/>
    <col min="2059" max="2059" width="12" style="380" bestFit="1" customWidth="1"/>
    <col min="2060" max="2060" width="12.140625" style="380" customWidth="1"/>
    <col min="2061" max="2061" width="14.140625" style="380" customWidth="1"/>
    <col min="2062" max="2062" width="16.28515625" style="380" bestFit="1" customWidth="1"/>
    <col min="2063" max="2297" width="9.140625" style="380"/>
    <col min="2298" max="2298" width="47.140625" style="380" customWidth="1"/>
    <col min="2299" max="2299" width="18.140625" style="380" customWidth="1"/>
    <col min="2300" max="2300" width="18" style="380" customWidth="1"/>
    <col min="2301" max="2301" width="16.28515625" style="380" customWidth="1"/>
    <col min="2302" max="2302" width="16.85546875" style="380" bestFit="1" customWidth="1"/>
    <col min="2303" max="2303" width="18.7109375" style="380" customWidth="1"/>
    <col min="2304" max="2304" width="21.85546875" style="380" bestFit="1" customWidth="1"/>
    <col min="2305" max="2305" width="35.85546875" style="380" customWidth="1"/>
    <col min="2306" max="2306" width="16.140625" style="380" customWidth="1"/>
    <col min="2307" max="2307" width="18.42578125" style="380" customWidth="1"/>
    <col min="2308" max="2308" width="17.85546875" style="380" customWidth="1"/>
    <col min="2309" max="2309" width="18.7109375" style="380" bestFit="1" customWidth="1"/>
    <col min="2310" max="2310" width="16.28515625" style="380" customWidth="1"/>
    <col min="2311" max="2311" width="18.7109375" style="380" customWidth="1"/>
    <col min="2312" max="2312" width="21.85546875" style="380" bestFit="1" customWidth="1"/>
    <col min="2313" max="2313" width="31.28515625" style="380" customWidth="1"/>
    <col min="2314" max="2314" width="16.140625" style="380" bestFit="1" customWidth="1"/>
    <col min="2315" max="2315" width="12" style="380" bestFit="1" customWidth="1"/>
    <col min="2316" max="2316" width="12.140625" style="380" customWidth="1"/>
    <col min="2317" max="2317" width="14.140625" style="380" customWidth="1"/>
    <col min="2318" max="2318" width="16.28515625" style="380" bestFit="1" customWidth="1"/>
    <col min="2319" max="2553" width="9.140625" style="380"/>
    <col min="2554" max="2554" width="47.140625" style="380" customWidth="1"/>
    <col min="2555" max="2555" width="18.140625" style="380" customWidth="1"/>
    <col min="2556" max="2556" width="18" style="380" customWidth="1"/>
    <col min="2557" max="2557" width="16.28515625" style="380" customWidth="1"/>
    <col min="2558" max="2558" width="16.85546875" style="380" bestFit="1" customWidth="1"/>
    <col min="2559" max="2559" width="18.7109375" style="380" customWidth="1"/>
    <col min="2560" max="2560" width="21.85546875" style="380" bestFit="1" customWidth="1"/>
    <col min="2561" max="2561" width="35.85546875" style="380" customWidth="1"/>
    <col min="2562" max="2562" width="16.140625" style="380" customWidth="1"/>
    <col min="2563" max="2563" width="18.42578125" style="380" customWidth="1"/>
    <col min="2564" max="2564" width="17.85546875" style="380" customWidth="1"/>
    <col min="2565" max="2565" width="18.7109375" style="380" bestFit="1" customWidth="1"/>
    <col min="2566" max="2566" width="16.28515625" style="380" customWidth="1"/>
    <col min="2567" max="2567" width="18.7109375" style="380" customWidth="1"/>
    <col min="2568" max="2568" width="21.85546875" style="380" bestFit="1" customWidth="1"/>
    <col min="2569" max="2569" width="31.28515625" style="380" customWidth="1"/>
    <col min="2570" max="2570" width="16.140625" style="380" bestFit="1" customWidth="1"/>
    <col min="2571" max="2571" width="12" style="380" bestFit="1" customWidth="1"/>
    <col min="2572" max="2572" width="12.140625" style="380" customWidth="1"/>
    <col min="2573" max="2573" width="14.140625" style="380" customWidth="1"/>
    <col min="2574" max="2574" width="16.28515625" style="380" bestFit="1" customWidth="1"/>
    <col min="2575" max="2809" width="9.140625" style="380"/>
    <col min="2810" max="2810" width="47.140625" style="380" customWidth="1"/>
    <col min="2811" max="2811" width="18.140625" style="380" customWidth="1"/>
    <col min="2812" max="2812" width="18" style="380" customWidth="1"/>
    <col min="2813" max="2813" width="16.28515625" style="380" customWidth="1"/>
    <col min="2814" max="2814" width="16.85546875" style="380" bestFit="1" customWidth="1"/>
    <col min="2815" max="2815" width="18.7109375" style="380" customWidth="1"/>
    <col min="2816" max="2816" width="21.85546875" style="380" bestFit="1" customWidth="1"/>
    <col min="2817" max="2817" width="35.85546875" style="380" customWidth="1"/>
    <col min="2818" max="2818" width="16.140625" style="380" customWidth="1"/>
    <col min="2819" max="2819" width="18.42578125" style="380" customWidth="1"/>
    <col min="2820" max="2820" width="17.85546875" style="380" customWidth="1"/>
    <col min="2821" max="2821" width="18.7109375" style="380" bestFit="1" customWidth="1"/>
    <col min="2822" max="2822" width="16.28515625" style="380" customWidth="1"/>
    <col min="2823" max="2823" width="18.7109375" style="380" customWidth="1"/>
    <col min="2824" max="2824" width="21.85546875" style="380" bestFit="1" customWidth="1"/>
    <col min="2825" max="2825" width="31.28515625" style="380" customWidth="1"/>
    <col min="2826" max="2826" width="16.140625" style="380" bestFit="1" customWidth="1"/>
    <col min="2827" max="2827" width="12" style="380" bestFit="1" customWidth="1"/>
    <col min="2828" max="2828" width="12.140625" style="380" customWidth="1"/>
    <col min="2829" max="2829" width="14.140625" style="380" customWidth="1"/>
    <col min="2830" max="2830" width="16.28515625" style="380" bestFit="1" customWidth="1"/>
    <col min="2831" max="3065" width="9.140625" style="380"/>
    <col min="3066" max="3066" width="47.140625" style="380" customWidth="1"/>
    <col min="3067" max="3067" width="18.140625" style="380" customWidth="1"/>
    <col min="3068" max="3068" width="18" style="380" customWidth="1"/>
    <col min="3069" max="3069" width="16.28515625" style="380" customWidth="1"/>
    <col min="3070" max="3070" width="16.85546875" style="380" bestFit="1" customWidth="1"/>
    <col min="3071" max="3071" width="18.7109375" style="380" customWidth="1"/>
    <col min="3072" max="3072" width="21.85546875" style="380" bestFit="1" customWidth="1"/>
    <col min="3073" max="3073" width="35.85546875" style="380" customWidth="1"/>
    <col min="3074" max="3074" width="16.140625" style="380" customWidth="1"/>
    <col min="3075" max="3075" width="18.42578125" style="380" customWidth="1"/>
    <col min="3076" max="3076" width="17.85546875" style="380" customWidth="1"/>
    <col min="3077" max="3077" width="18.7109375" style="380" bestFit="1" customWidth="1"/>
    <col min="3078" max="3078" width="16.28515625" style="380" customWidth="1"/>
    <col min="3079" max="3079" width="18.7109375" style="380" customWidth="1"/>
    <col min="3080" max="3080" width="21.85546875" style="380" bestFit="1" customWidth="1"/>
    <col min="3081" max="3081" width="31.28515625" style="380" customWidth="1"/>
    <col min="3082" max="3082" width="16.140625" style="380" bestFit="1" customWidth="1"/>
    <col min="3083" max="3083" width="12" style="380" bestFit="1" customWidth="1"/>
    <col min="3084" max="3084" width="12.140625" style="380" customWidth="1"/>
    <col min="3085" max="3085" width="14.140625" style="380" customWidth="1"/>
    <col min="3086" max="3086" width="16.28515625" style="380" bestFit="1" customWidth="1"/>
    <col min="3087" max="3321" width="9.140625" style="380"/>
    <col min="3322" max="3322" width="47.140625" style="380" customWidth="1"/>
    <col min="3323" max="3323" width="18.140625" style="380" customWidth="1"/>
    <col min="3324" max="3324" width="18" style="380" customWidth="1"/>
    <col min="3325" max="3325" width="16.28515625" style="380" customWidth="1"/>
    <col min="3326" max="3326" width="16.85546875" style="380" bestFit="1" customWidth="1"/>
    <col min="3327" max="3327" width="18.7109375" style="380" customWidth="1"/>
    <col min="3328" max="3328" width="21.85546875" style="380" bestFit="1" customWidth="1"/>
    <col min="3329" max="3329" width="35.85546875" style="380" customWidth="1"/>
    <col min="3330" max="3330" width="16.140625" style="380" customWidth="1"/>
    <col min="3331" max="3331" width="18.42578125" style="380" customWidth="1"/>
    <col min="3332" max="3332" width="17.85546875" style="380" customWidth="1"/>
    <col min="3333" max="3333" width="18.7109375" style="380" bestFit="1" customWidth="1"/>
    <col min="3334" max="3334" width="16.28515625" style="380" customWidth="1"/>
    <col min="3335" max="3335" width="18.7109375" style="380" customWidth="1"/>
    <col min="3336" max="3336" width="21.85546875" style="380" bestFit="1" customWidth="1"/>
    <col min="3337" max="3337" width="31.28515625" style="380" customWidth="1"/>
    <col min="3338" max="3338" width="16.140625" style="380" bestFit="1" customWidth="1"/>
    <col min="3339" max="3339" width="12" style="380" bestFit="1" customWidth="1"/>
    <col min="3340" max="3340" width="12.140625" style="380" customWidth="1"/>
    <col min="3341" max="3341" width="14.140625" style="380" customWidth="1"/>
    <col min="3342" max="3342" width="16.28515625" style="380" bestFit="1" customWidth="1"/>
    <col min="3343" max="3577" width="9.140625" style="380"/>
    <col min="3578" max="3578" width="47.140625" style="380" customWidth="1"/>
    <col min="3579" max="3579" width="18.140625" style="380" customWidth="1"/>
    <col min="3580" max="3580" width="18" style="380" customWidth="1"/>
    <col min="3581" max="3581" width="16.28515625" style="380" customWidth="1"/>
    <col min="3582" max="3582" width="16.85546875" style="380" bestFit="1" customWidth="1"/>
    <col min="3583" max="3583" width="18.7109375" style="380" customWidth="1"/>
    <col min="3584" max="3584" width="21.85546875" style="380" bestFit="1" customWidth="1"/>
    <col min="3585" max="3585" width="35.85546875" style="380" customWidth="1"/>
    <col min="3586" max="3586" width="16.140625" style="380" customWidth="1"/>
    <col min="3587" max="3587" width="18.42578125" style="380" customWidth="1"/>
    <col min="3588" max="3588" width="17.85546875" style="380" customWidth="1"/>
    <col min="3589" max="3589" width="18.7109375" style="380" bestFit="1" customWidth="1"/>
    <col min="3590" max="3590" width="16.28515625" style="380" customWidth="1"/>
    <col min="3591" max="3591" width="18.7109375" style="380" customWidth="1"/>
    <col min="3592" max="3592" width="21.85546875" style="380" bestFit="1" customWidth="1"/>
    <col min="3593" max="3593" width="31.28515625" style="380" customWidth="1"/>
    <col min="3594" max="3594" width="16.140625" style="380" bestFit="1" customWidth="1"/>
    <col min="3595" max="3595" width="12" style="380" bestFit="1" customWidth="1"/>
    <col min="3596" max="3596" width="12.140625" style="380" customWidth="1"/>
    <col min="3597" max="3597" width="14.140625" style="380" customWidth="1"/>
    <col min="3598" max="3598" width="16.28515625" style="380" bestFit="1" customWidth="1"/>
    <col min="3599" max="3833" width="9.140625" style="380"/>
    <col min="3834" max="3834" width="47.140625" style="380" customWidth="1"/>
    <col min="3835" max="3835" width="18.140625" style="380" customWidth="1"/>
    <col min="3836" max="3836" width="18" style="380" customWidth="1"/>
    <col min="3837" max="3837" width="16.28515625" style="380" customWidth="1"/>
    <col min="3838" max="3838" width="16.85546875" style="380" bestFit="1" customWidth="1"/>
    <col min="3839" max="3839" width="18.7109375" style="380" customWidth="1"/>
    <col min="3840" max="3840" width="21.85546875" style="380" bestFit="1" customWidth="1"/>
    <col min="3841" max="3841" width="35.85546875" style="380" customWidth="1"/>
    <col min="3842" max="3842" width="16.140625" style="380" customWidth="1"/>
    <col min="3843" max="3843" width="18.42578125" style="380" customWidth="1"/>
    <col min="3844" max="3844" width="17.85546875" style="380" customWidth="1"/>
    <col min="3845" max="3845" width="18.7109375" style="380" bestFit="1" customWidth="1"/>
    <col min="3846" max="3846" width="16.28515625" style="380" customWidth="1"/>
    <col min="3847" max="3847" width="18.7109375" style="380" customWidth="1"/>
    <col min="3848" max="3848" width="21.85546875" style="380" bestFit="1" customWidth="1"/>
    <col min="3849" max="3849" width="31.28515625" style="380" customWidth="1"/>
    <col min="3850" max="3850" width="16.140625" style="380" bestFit="1" customWidth="1"/>
    <col min="3851" max="3851" width="12" style="380" bestFit="1" customWidth="1"/>
    <col min="3852" max="3852" width="12.140625" style="380" customWidth="1"/>
    <col min="3853" max="3853" width="14.140625" style="380" customWidth="1"/>
    <col min="3854" max="3854" width="16.28515625" style="380" bestFit="1" customWidth="1"/>
    <col min="3855" max="4089" width="9.140625" style="380"/>
    <col min="4090" max="4090" width="47.140625" style="380" customWidth="1"/>
    <col min="4091" max="4091" width="18.140625" style="380" customWidth="1"/>
    <col min="4092" max="4092" width="18" style="380" customWidth="1"/>
    <col min="4093" max="4093" width="16.28515625" style="380" customWidth="1"/>
    <col min="4094" max="4094" width="16.85546875" style="380" bestFit="1" customWidth="1"/>
    <col min="4095" max="4095" width="18.7109375" style="380" customWidth="1"/>
    <col min="4096" max="4096" width="21.85546875" style="380" bestFit="1" customWidth="1"/>
    <col min="4097" max="4097" width="35.85546875" style="380" customWidth="1"/>
    <col min="4098" max="4098" width="16.140625" style="380" customWidth="1"/>
    <col min="4099" max="4099" width="18.42578125" style="380" customWidth="1"/>
    <col min="4100" max="4100" width="17.85546875" style="380" customWidth="1"/>
    <col min="4101" max="4101" width="18.7109375" style="380" bestFit="1" customWidth="1"/>
    <col min="4102" max="4102" width="16.28515625" style="380" customWidth="1"/>
    <col min="4103" max="4103" width="18.7109375" style="380" customWidth="1"/>
    <col min="4104" max="4104" width="21.85546875" style="380" bestFit="1" customWidth="1"/>
    <col min="4105" max="4105" width="31.28515625" style="380" customWidth="1"/>
    <col min="4106" max="4106" width="16.140625" style="380" bestFit="1" customWidth="1"/>
    <col min="4107" max="4107" width="12" style="380" bestFit="1" customWidth="1"/>
    <col min="4108" max="4108" width="12.140625" style="380" customWidth="1"/>
    <col min="4109" max="4109" width="14.140625" style="380" customWidth="1"/>
    <col min="4110" max="4110" width="16.28515625" style="380" bestFit="1" customWidth="1"/>
    <col min="4111" max="4345" width="9.140625" style="380"/>
    <col min="4346" max="4346" width="47.140625" style="380" customWidth="1"/>
    <col min="4347" max="4347" width="18.140625" style="380" customWidth="1"/>
    <col min="4348" max="4348" width="18" style="380" customWidth="1"/>
    <col min="4349" max="4349" width="16.28515625" style="380" customWidth="1"/>
    <col min="4350" max="4350" width="16.85546875" style="380" bestFit="1" customWidth="1"/>
    <col min="4351" max="4351" width="18.7109375" style="380" customWidth="1"/>
    <col min="4352" max="4352" width="21.85546875" style="380" bestFit="1" customWidth="1"/>
    <col min="4353" max="4353" width="35.85546875" style="380" customWidth="1"/>
    <col min="4354" max="4354" width="16.140625" style="380" customWidth="1"/>
    <col min="4355" max="4355" width="18.42578125" style="380" customWidth="1"/>
    <col min="4356" max="4356" width="17.85546875" style="380" customWidth="1"/>
    <col min="4357" max="4357" width="18.7109375" style="380" bestFit="1" customWidth="1"/>
    <col min="4358" max="4358" width="16.28515625" style="380" customWidth="1"/>
    <col min="4359" max="4359" width="18.7109375" style="380" customWidth="1"/>
    <col min="4360" max="4360" width="21.85546875" style="380" bestFit="1" customWidth="1"/>
    <col min="4361" max="4361" width="31.28515625" style="380" customWidth="1"/>
    <col min="4362" max="4362" width="16.140625" style="380" bestFit="1" customWidth="1"/>
    <col min="4363" max="4363" width="12" style="380" bestFit="1" customWidth="1"/>
    <col min="4364" max="4364" width="12.140625" style="380" customWidth="1"/>
    <col min="4365" max="4365" width="14.140625" style="380" customWidth="1"/>
    <col min="4366" max="4366" width="16.28515625" style="380" bestFit="1" customWidth="1"/>
    <col min="4367" max="4601" width="9.140625" style="380"/>
    <col min="4602" max="4602" width="47.140625" style="380" customWidth="1"/>
    <col min="4603" max="4603" width="18.140625" style="380" customWidth="1"/>
    <col min="4604" max="4604" width="18" style="380" customWidth="1"/>
    <col min="4605" max="4605" width="16.28515625" style="380" customWidth="1"/>
    <col min="4606" max="4606" width="16.85546875" style="380" bestFit="1" customWidth="1"/>
    <col min="4607" max="4607" width="18.7109375" style="380" customWidth="1"/>
    <col min="4608" max="4608" width="21.85546875" style="380" bestFit="1" customWidth="1"/>
    <col min="4609" max="4609" width="35.85546875" style="380" customWidth="1"/>
    <col min="4610" max="4610" width="16.140625" style="380" customWidth="1"/>
    <col min="4611" max="4611" width="18.42578125" style="380" customWidth="1"/>
    <col min="4612" max="4612" width="17.85546875" style="380" customWidth="1"/>
    <col min="4613" max="4613" width="18.7109375" style="380" bestFit="1" customWidth="1"/>
    <col min="4614" max="4614" width="16.28515625" style="380" customWidth="1"/>
    <col min="4615" max="4615" width="18.7109375" style="380" customWidth="1"/>
    <col min="4616" max="4616" width="21.85546875" style="380" bestFit="1" customWidth="1"/>
    <col min="4617" max="4617" width="31.28515625" style="380" customWidth="1"/>
    <col min="4618" max="4618" width="16.140625" style="380" bestFit="1" customWidth="1"/>
    <col min="4619" max="4619" width="12" style="380" bestFit="1" customWidth="1"/>
    <col min="4620" max="4620" width="12.140625" style="380" customWidth="1"/>
    <col min="4621" max="4621" width="14.140625" style="380" customWidth="1"/>
    <col min="4622" max="4622" width="16.28515625" style="380" bestFit="1" customWidth="1"/>
    <col min="4623" max="4857" width="9.140625" style="380"/>
    <col min="4858" max="4858" width="47.140625" style="380" customWidth="1"/>
    <col min="4859" max="4859" width="18.140625" style="380" customWidth="1"/>
    <col min="4860" max="4860" width="18" style="380" customWidth="1"/>
    <col min="4861" max="4861" width="16.28515625" style="380" customWidth="1"/>
    <col min="4862" max="4862" width="16.85546875" style="380" bestFit="1" customWidth="1"/>
    <col min="4863" max="4863" width="18.7109375" style="380" customWidth="1"/>
    <col min="4864" max="4864" width="21.85546875" style="380" bestFit="1" customWidth="1"/>
    <col min="4865" max="4865" width="35.85546875" style="380" customWidth="1"/>
    <col min="4866" max="4866" width="16.140625" style="380" customWidth="1"/>
    <col min="4867" max="4867" width="18.42578125" style="380" customWidth="1"/>
    <col min="4868" max="4868" width="17.85546875" style="380" customWidth="1"/>
    <col min="4869" max="4869" width="18.7109375" style="380" bestFit="1" customWidth="1"/>
    <col min="4870" max="4870" width="16.28515625" style="380" customWidth="1"/>
    <col min="4871" max="4871" width="18.7109375" style="380" customWidth="1"/>
    <col min="4872" max="4872" width="21.85546875" style="380" bestFit="1" customWidth="1"/>
    <col min="4873" max="4873" width="31.28515625" style="380" customWidth="1"/>
    <col min="4874" max="4874" width="16.140625" style="380" bestFit="1" customWidth="1"/>
    <col min="4875" max="4875" width="12" style="380" bestFit="1" customWidth="1"/>
    <col min="4876" max="4876" width="12.140625" style="380" customWidth="1"/>
    <col min="4877" max="4877" width="14.140625" style="380" customWidth="1"/>
    <col min="4878" max="4878" width="16.28515625" style="380" bestFit="1" customWidth="1"/>
    <col min="4879" max="5113" width="9.140625" style="380"/>
    <col min="5114" max="5114" width="47.140625" style="380" customWidth="1"/>
    <col min="5115" max="5115" width="18.140625" style="380" customWidth="1"/>
    <col min="5116" max="5116" width="18" style="380" customWidth="1"/>
    <col min="5117" max="5117" width="16.28515625" style="380" customWidth="1"/>
    <col min="5118" max="5118" width="16.85546875" style="380" bestFit="1" customWidth="1"/>
    <col min="5119" max="5119" width="18.7109375" style="380" customWidth="1"/>
    <col min="5120" max="5120" width="21.85546875" style="380" bestFit="1" customWidth="1"/>
    <col min="5121" max="5121" width="35.85546875" style="380" customWidth="1"/>
    <col min="5122" max="5122" width="16.140625" style="380" customWidth="1"/>
    <col min="5123" max="5123" width="18.42578125" style="380" customWidth="1"/>
    <col min="5124" max="5124" width="17.85546875" style="380" customWidth="1"/>
    <col min="5125" max="5125" width="18.7109375" style="380" bestFit="1" customWidth="1"/>
    <col min="5126" max="5126" width="16.28515625" style="380" customWidth="1"/>
    <col min="5127" max="5127" width="18.7109375" style="380" customWidth="1"/>
    <col min="5128" max="5128" width="21.85546875" style="380" bestFit="1" customWidth="1"/>
    <col min="5129" max="5129" width="31.28515625" style="380" customWidth="1"/>
    <col min="5130" max="5130" width="16.140625" style="380" bestFit="1" customWidth="1"/>
    <col min="5131" max="5131" width="12" style="380" bestFit="1" customWidth="1"/>
    <col min="5132" max="5132" width="12.140625" style="380" customWidth="1"/>
    <col min="5133" max="5133" width="14.140625" style="380" customWidth="1"/>
    <col min="5134" max="5134" width="16.28515625" style="380" bestFit="1" customWidth="1"/>
    <col min="5135" max="5369" width="9.140625" style="380"/>
    <col min="5370" max="5370" width="47.140625" style="380" customWidth="1"/>
    <col min="5371" max="5371" width="18.140625" style="380" customWidth="1"/>
    <col min="5372" max="5372" width="18" style="380" customWidth="1"/>
    <col min="5373" max="5373" width="16.28515625" style="380" customWidth="1"/>
    <col min="5374" max="5374" width="16.85546875" style="380" bestFit="1" customWidth="1"/>
    <col min="5375" max="5375" width="18.7109375" style="380" customWidth="1"/>
    <col min="5376" max="5376" width="21.85546875" style="380" bestFit="1" customWidth="1"/>
    <col min="5377" max="5377" width="35.85546875" style="380" customWidth="1"/>
    <col min="5378" max="5378" width="16.140625" style="380" customWidth="1"/>
    <col min="5379" max="5379" width="18.42578125" style="380" customWidth="1"/>
    <col min="5380" max="5380" width="17.85546875" style="380" customWidth="1"/>
    <col min="5381" max="5381" width="18.7109375" style="380" bestFit="1" customWidth="1"/>
    <col min="5382" max="5382" width="16.28515625" style="380" customWidth="1"/>
    <col min="5383" max="5383" width="18.7109375" style="380" customWidth="1"/>
    <col min="5384" max="5384" width="21.85546875" style="380" bestFit="1" customWidth="1"/>
    <col min="5385" max="5385" width="31.28515625" style="380" customWidth="1"/>
    <col min="5386" max="5386" width="16.140625" style="380" bestFit="1" customWidth="1"/>
    <col min="5387" max="5387" width="12" style="380" bestFit="1" customWidth="1"/>
    <col min="5388" max="5388" width="12.140625" style="380" customWidth="1"/>
    <col min="5389" max="5389" width="14.140625" style="380" customWidth="1"/>
    <col min="5390" max="5390" width="16.28515625" style="380" bestFit="1" customWidth="1"/>
    <col min="5391" max="5625" width="9.140625" style="380"/>
    <col min="5626" max="5626" width="47.140625" style="380" customWidth="1"/>
    <col min="5627" max="5627" width="18.140625" style="380" customWidth="1"/>
    <col min="5628" max="5628" width="18" style="380" customWidth="1"/>
    <col min="5629" max="5629" width="16.28515625" style="380" customWidth="1"/>
    <col min="5630" max="5630" width="16.85546875" style="380" bestFit="1" customWidth="1"/>
    <col min="5631" max="5631" width="18.7109375" style="380" customWidth="1"/>
    <col min="5632" max="5632" width="21.85546875" style="380" bestFit="1" customWidth="1"/>
    <col min="5633" max="5633" width="35.85546875" style="380" customWidth="1"/>
    <col min="5634" max="5634" width="16.140625" style="380" customWidth="1"/>
    <col min="5635" max="5635" width="18.42578125" style="380" customWidth="1"/>
    <col min="5636" max="5636" width="17.85546875" style="380" customWidth="1"/>
    <col min="5637" max="5637" width="18.7109375" style="380" bestFit="1" customWidth="1"/>
    <col min="5638" max="5638" width="16.28515625" style="380" customWidth="1"/>
    <col min="5639" max="5639" width="18.7109375" style="380" customWidth="1"/>
    <col min="5640" max="5640" width="21.85546875" style="380" bestFit="1" customWidth="1"/>
    <col min="5641" max="5641" width="31.28515625" style="380" customWidth="1"/>
    <col min="5642" max="5642" width="16.140625" style="380" bestFit="1" customWidth="1"/>
    <col min="5643" max="5643" width="12" style="380" bestFit="1" customWidth="1"/>
    <col min="5644" max="5644" width="12.140625" style="380" customWidth="1"/>
    <col min="5645" max="5645" width="14.140625" style="380" customWidth="1"/>
    <col min="5646" max="5646" width="16.28515625" style="380" bestFit="1" customWidth="1"/>
    <col min="5647" max="5881" width="9.140625" style="380"/>
    <col min="5882" max="5882" width="47.140625" style="380" customWidth="1"/>
    <col min="5883" max="5883" width="18.140625" style="380" customWidth="1"/>
    <col min="5884" max="5884" width="18" style="380" customWidth="1"/>
    <col min="5885" max="5885" width="16.28515625" style="380" customWidth="1"/>
    <col min="5886" max="5886" width="16.85546875" style="380" bestFit="1" customWidth="1"/>
    <col min="5887" max="5887" width="18.7109375" style="380" customWidth="1"/>
    <col min="5888" max="5888" width="21.85546875" style="380" bestFit="1" customWidth="1"/>
    <col min="5889" max="5889" width="35.85546875" style="380" customWidth="1"/>
    <col min="5890" max="5890" width="16.140625" style="380" customWidth="1"/>
    <col min="5891" max="5891" width="18.42578125" style="380" customWidth="1"/>
    <col min="5892" max="5892" width="17.85546875" style="380" customWidth="1"/>
    <col min="5893" max="5893" width="18.7109375" style="380" bestFit="1" customWidth="1"/>
    <col min="5894" max="5894" width="16.28515625" style="380" customWidth="1"/>
    <col min="5895" max="5895" width="18.7109375" style="380" customWidth="1"/>
    <col min="5896" max="5896" width="21.85546875" style="380" bestFit="1" customWidth="1"/>
    <col min="5897" max="5897" width="31.28515625" style="380" customWidth="1"/>
    <col min="5898" max="5898" width="16.140625" style="380" bestFit="1" customWidth="1"/>
    <col min="5899" max="5899" width="12" style="380" bestFit="1" customWidth="1"/>
    <col min="5900" max="5900" width="12.140625" style="380" customWidth="1"/>
    <col min="5901" max="5901" width="14.140625" style="380" customWidth="1"/>
    <col min="5902" max="5902" width="16.28515625" style="380" bestFit="1" customWidth="1"/>
    <col min="5903" max="6137" width="9.140625" style="380"/>
    <col min="6138" max="6138" width="47.140625" style="380" customWidth="1"/>
    <col min="6139" max="6139" width="18.140625" style="380" customWidth="1"/>
    <col min="6140" max="6140" width="18" style="380" customWidth="1"/>
    <col min="6141" max="6141" width="16.28515625" style="380" customWidth="1"/>
    <col min="6142" max="6142" width="16.85546875" style="380" bestFit="1" customWidth="1"/>
    <col min="6143" max="6143" width="18.7109375" style="380" customWidth="1"/>
    <col min="6144" max="6144" width="21.85546875" style="380" bestFit="1" customWidth="1"/>
    <col min="6145" max="6145" width="35.85546875" style="380" customWidth="1"/>
    <col min="6146" max="6146" width="16.140625" style="380" customWidth="1"/>
    <col min="6147" max="6147" width="18.42578125" style="380" customWidth="1"/>
    <col min="6148" max="6148" width="17.85546875" style="380" customWidth="1"/>
    <col min="6149" max="6149" width="18.7109375" style="380" bestFit="1" customWidth="1"/>
    <col min="6150" max="6150" width="16.28515625" style="380" customWidth="1"/>
    <col min="6151" max="6151" width="18.7109375" style="380" customWidth="1"/>
    <col min="6152" max="6152" width="21.85546875" style="380" bestFit="1" customWidth="1"/>
    <col min="6153" max="6153" width="31.28515625" style="380" customWidth="1"/>
    <col min="6154" max="6154" width="16.140625" style="380" bestFit="1" customWidth="1"/>
    <col min="6155" max="6155" width="12" style="380" bestFit="1" customWidth="1"/>
    <col min="6156" max="6156" width="12.140625" style="380" customWidth="1"/>
    <col min="6157" max="6157" width="14.140625" style="380" customWidth="1"/>
    <col min="6158" max="6158" width="16.28515625" style="380" bestFit="1" customWidth="1"/>
    <col min="6159" max="6393" width="9.140625" style="380"/>
    <col min="6394" max="6394" width="47.140625" style="380" customWidth="1"/>
    <col min="6395" max="6395" width="18.140625" style="380" customWidth="1"/>
    <col min="6396" max="6396" width="18" style="380" customWidth="1"/>
    <col min="6397" max="6397" width="16.28515625" style="380" customWidth="1"/>
    <col min="6398" max="6398" width="16.85546875" style="380" bestFit="1" customWidth="1"/>
    <col min="6399" max="6399" width="18.7109375" style="380" customWidth="1"/>
    <col min="6400" max="6400" width="21.85546875" style="380" bestFit="1" customWidth="1"/>
    <col min="6401" max="6401" width="35.85546875" style="380" customWidth="1"/>
    <col min="6402" max="6402" width="16.140625" style="380" customWidth="1"/>
    <col min="6403" max="6403" width="18.42578125" style="380" customWidth="1"/>
    <col min="6404" max="6404" width="17.85546875" style="380" customWidth="1"/>
    <col min="6405" max="6405" width="18.7109375" style="380" bestFit="1" customWidth="1"/>
    <col min="6406" max="6406" width="16.28515625" style="380" customWidth="1"/>
    <col min="6407" max="6407" width="18.7109375" style="380" customWidth="1"/>
    <col min="6408" max="6408" width="21.85546875" style="380" bestFit="1" customWidth="1"/>
    <col min="6409" max="6409" width="31.28515625" style="380" customWidth="1"/>
    <col min="6410" max="6410" width="16.140625" style="380" bestFit="1" customWidth="1"/>
    <col min="6411" max="6411" width="12" style="380" bestFit="1" customWidth="1"/>
    <col min="6412" max="6412" width="12.140625" style="380" customWidth="1"/>
    <col min="6413" max="6413" width="14.140625" style="380" customWidth="1"/>
    <col min="6414" max="6414" width="16.28515625" style="380" bestFit="1" customWidth="1"/>
    <col min="6415" max="6649" width="9.140625" style="380"/>
    <col min="6650" max="6650" width="47.140625" style="380" customWidth="1"/>
    <col min="6651" max="6651" width="18.140625" style="380" customWidth="1"/>
    <col min="6652" max="6652" width="18" style="380" customWidth="1"/>
    <col min="6653" max="6653" width="16.28515625" style="380" customWidth="1"/>
    <col min="6654" max="6654" width="16.85546875" style="380" bestFit="1" customWidth="1"/>
    <col min="6655" max="6655" width="18.7109375" style="380" customWidth="1"/>
    <col min="6656" max="6656" width="21.85546875" style="380" bestFit="1" customWidth="1"/>
    <col min="6657" max="6657" width="35.85546875" style="380" customWidth="1"/>
    <col min="6658" max="6658" width="16.140625" style="380" customWidth="1"/>
    <col min="6659" max="6659" width="18.42578125" style="380" customWidth="1"/>
    <col min="6660" max="6660" width="17.85546875" style="380" customWidth="1"/>
    <col min="6661" max="6661" width="18.7109375" style="380" bestFit="1" customWidth="1"/>
    <col min="6662" max="6662" width="16.28515625" style="380" customWidth="1"/>
    <col min="6663" max="6663" width="18.7109375" style="380" customWidth="1"/>
    <col min="6664" max="6664" width="21.85546875" style="380" bestFit="1" customWidth="1"/>
    <col min="6665" max="6665" width="31.28515625" style="380" customWidth="1"/>
    <col min="6666" max="6666" width="16.140625" style="380" bestFit="1" customWidth="1"/>
    <col min="6667" max="6667" width="12" style="380" bestFit="1" customWidth="1"/>
    <col min="6668" max="6668" width="12.140625" style="380" customWidth="1"/>
    <col min="6669" max="6669" width="14.140625" style="380" customWidth="1"/>
    <col min="6670" max="6670" width="16.28515625" style="380" bestFit="1" customWidth="1"/>
    <col min="6671" max="6905" width="9.140625" style="380"/>
    <col min="6906" max="6906" width="47.140625" style="380" customWidth="1"/>
    <col min="6907" max="6907" width="18.140625" style="380" customWidth="1"/>
    <col min="6908" max="6908" width="18" style="380" customWidth="1"/>
    <col min="6909" max="6909" width="16.28515625" style="380" customWidth="1"/>
    <col min="6910" max="6910" width="16.85546875" style="380" bestFit="1" customWidth="1"/>
    <col min="6911" max="6911" width="18.7109375" style="380" customWidth="1"/>
    <col min="6912" max="6912" width="21.85546875" style="380" bestFit="1" customWidth="1"/>
    <col min="6913" max="6913" width="35.85546875" style="380" customWidth="1"/>
    <col min="6914" max="6914" width="16.140625" style="380" customWidth="1"/>
    <col min="6915" max="6915" width="18.42578125" style="380" customWidth="1"/>
    <col min="6916" max="6916" width="17.85546875" style="380" customWidth="1"/>
    <col min="6917" max="6917" width="18.7109375" style="380" bestFit="1" customWidth="1"/>
    <col min="6918" max="6918" width="16.28515625" style="380" customWidth="1"/>
    <col min="6919" max="6919" width="18.7109375" style="380" customWidth="1"/>
    <col min="6920" max="6920" width="21.85546875" style="380" bestFit="1" customWidth="1"/>
    <col min="6921" max="6921" width="31.28515625" style="380" customWidth="1"/>
    <col min="6922" max="6922" width="16.140625" style="380" bestFit="1" customWidth="1"/>
    <col min="6923" max="6923" width="12" style="380" bestFit="1" customWidth="1"/>
    <col min="6924" max="6924" width="12.140625" style="380" customWidth="1"/>
    <col min="6925" max="6925" width="14.140625" style="380" customWidth="1"/>
    <col min="6926" max="6926" width="16.28515625" style="380" bestFit="1" customWidth="1"/>
    <col min="6927" max="7161" width="9.140625" style="380"/>
    <col min="7162" max="7162" width="47.140625" style="380" customWidth="1"/>
    <col min="7163" max="7163" width="18.140625" style="380" customWidth="1"/>
    <col min="7164" max="7164" width="18" style="380" customWidth="1"/>
    <col min="7165" max="7165" width="16.28515625" style="380" customWidth="1"/>
    <col min="7166" max="7166" width="16.85546875" style="380" bestFit="1" customWidth="1"/>
    <col min="7167" max="7167" width="18.7109375" style="380" customWidth="1"/>
    <col min="7168" max="7168" width="21.85546875" style="380" bestFit="1" customWidth="1"/>
    <col min="7169" max="7169" width="35.85546875" style="380" customWidth="1"/>
    <col min="7170" max="7170" width="16.140625" style="380" customWidth="1"/>
    <col min="7171" max="7171" width="18.42578125" style="380" customWidth="1"/>
    <col min="7172" max="7172" width="17.85546875" style="380" customWidth="1"/>
    <col min="7173" max="7173" width="18.7109375" style="380" bestFit="1" customWidth="1"/>
    <col min="7174" max="7174" width="16.28515625" style="380" customWidth="1"/>
    <col min="7175" max="7175" width="18.7109375" style="380" customWidth="1"/>
    <col min="7176" max="7176" width="21.85546875" style="380" bestFit="1" customWidth="1"/>
    <col min="7177" max="7177" width="31.28515625" style="380" customWidth="1"/>
    <col min="7178" max="7178" width="16.140625" style="380" bestFit="1" customWidth="1"/>
    <col min="7179" max="7179" width="12" style="380" bestFit="1" customWidth="1"/>
    <col min="7180" max="7180" width="12.140625" style="380" customWidth="1"/>
    <col min="7181" max="7181" width="14.140625" style="380" customWidth="1"/>
    <col min="7182" max="7182" width="16.28515625" style="380" bestFit="1" customWidth="1"/>
    <col min="7183" max="7417" width="9.140625" style="380"/>
    <col min="7418" max="7418" width="47.140625" style="380" customWidth="1"/>
    <col min="7419" max="7419" width="18.140625" style="380" customWidth="1"/>
    <col min="7420" max="7420" width="18" style="380" customWidth="1"/>
    <col min="7421" max="7421" width="16.28515625" style="380" customWidth="1"/>
    <col min="7422" max="7422" width="16.85546875" style="380" bestFit="1" customWidth="1"/>
    <col min="7423" max="7423" width="18.7109375" style="380" customWidth="1"/>
    <col min="7424" max="7424" width="21.85546875" style="380" bestFit="1" customWidth="1"/>
    <col min="7425" max="7425" width="35.85546875" style="380" customWidth="1"/>
    <col min="7426" max="7426" width="16.140625" style="380" customWidth="1"/>
    <col min="7427" max="7427" width="18.42578125" style="380" customWidth="1"/>
    <col min="7428" max="7428" width="17.85546875" style="380" customWidth="1"/>
    <col min="7429" max="7429" width="18.7109375" style="380" bestFit="1" customWidth="1"/>
    <col min="7430" max="7430" width="16.28515625" style="380" customWidth="1"/>
    <col min="7431" max="7431" width="18.7109375" style="380" customWidth="1"/>
    <col min="7432" max="7432" width="21.85546875" style="380" bestFit="1" customWidth="1"/>
    <col min="7433" max="7433" width="31.28515625" style="380" customWidth="1"/>
    <col min="7434" max="7434" width="16.140625" style="380" bestFit="1" customWidth="1"/>
    <col min="7435" max="7435" width="12" style="380" bestFit="1" customWidth="1"/>
    <col min="7436" max="7436" width="12.140625" style="380" customWidth="1"/>
    <col min="7437" max="7437" width="14.140625" style="380" customWidth="1"/>
    <col min="7438" max="7438" width="16.28515625" style="380" bestFit="1" customWidth="1"/>
    <col min="7439" max="7673" width="9.140625" style="380"/>
    <col min="7674" max="7674" width="47.140625" style="380" customWidth="1"/>
    <col min="7675" max="7675" width="18.140625" style="380" customWidth="1"/>
    <col min="7676" max="7676" width="18" style="380" customWidth="1"/>
    <col min="7677" max="7677" width="16.28515625" style="380" customWidth="1"/>
    <col min="7678" max="7678" width="16.85546875" style="380" bestFit="1" customWidth="1"/>
    <col min="7679" max="7679" width="18.7109375" style="380" customWidth="1"/>
    <col min="7680" max="7680" width="21.85546875" style="380" bestFit="1" customWidth="1"/>
    <col min="7681" max="7681" width="35.85546875" style="380" customWidth="1"/>
    <col min="7682" max="7682" width="16.140625" style="380" customWidth="1"/>
    <col min="7683" max="7683" width="18.42578125" style="380" customWidth="1"/>
    <col min="7684" max="7684" width="17.85546875" style="380" customWidth="1"/>
    <col min="7685" max="7685" width="18.7109375" style="380" bestFit="1" customWidth="1"/>
    <col min="7686" max="7686" width="16.28515625" style="380" customWidth="1"/>
    <col min="7687" max="7687" width="18.7109375" style="380" customWidth="1"/>
    <col min="7688" max="7688" width="21.85546875" style="380" bestFit="1" customWidth="1"/>
    <col min="7689" max="7689" width="31.28515625" style="380" customWidth="1"/>
    <col min="7690" max="7690" width="16.140625" style="380" bestFit="1" customWidth="1"/>
    <col min="7691" max="7691" width="12" style="380" bestFit="1" customWidth="1"/>
    <col min="7692" max="7692" width="12.140625" style="380" customWidth="1"/>
    <col min="7693" max="7693" width="14.140625" style="380" customWidth="1"/>
    <col min="7694" max="7694" width="16.28515625" style="380" bestFit="1" customWidth="1"/>
    <col min="7695" max="7929" width="9.140625" style="380"/>
    <col min="7930" max="7930" width="47.140625" style="380" customWidth="1"/>
    <col min="7931" max="7931" width="18.140625" style="380" customWidth="1"/>
    <col min="7932" max="7932" width="18" style="380" customWidth="1"/>
    <col min="7933" max="7933" width="16.28515625" style="380" customWidth="1"/>
    <col min="7934" max="7934" width="16.85546875" style="380" bestFit="1" customWidth="1"/>
    <col min="7935" max="7935" width="18.7109375" style="380" customWidth="1"/>
    <col min="7936" max="7936" width="21.85546875" style="380" bestFit="1" customWidth="1"/>
    <col min="7937" max="7937" width="35.85546875" style="380" customWidth="1"/>
    <col min="7938" max="7938" width="16.140625" style="380" customWidth="1"/>
    <col min="7939" max="7939" width="18.42578125" style="380" customWidth="1"/>
    <col min="7940" max="7940" width="17.85546875" style="380" customWidth="1"/>
    <col min="7941" max="7941" width="18.7109375" style="380" bestFit="1" customWidth="1"/>
    <col min="7942" max="7942" width="16.28515625" style="380" customWidth="1"/>
    <col min="7943" max="7943" width="18.7109375" style="380" customWidth="1"/>
    <col min="7944" max="7944" width="21.85546875" style="380" bestFit="1" customWidth="1"/>
    <col min="7945" max="7945" width="31.28515625" style="380" customWidth="1"/>
    <col min="7946" max="7946" width="16.140625" style="380" bestFit="1" customWidth="1"/>
    <col min="7947" max="7947" width="12" style="380" bestFit="1" customWidth="1"/>
    <col min="7948" max="7948" width="12.140625" style="380" customWidth="1"/>
    <col min="7949" max="7949" width="14.140625" style="380" customWidth="1"/>
    <col min="7950" max="7950" width="16.28515625" style="380" bestFit="1" customWidth="1"/>
    <col min="7951" max="8185" width="9.140625" style="380"/>
    <col min="8186" max="8186" width="47.140625" style="380" customWidth="1"/>
    <col min="8187" max="8187" width="18.140625" style="380" customWidth="1"/>
    <col min="8188" max="8188" width="18" style="380" customWidth="1"/>
    <col min="8189" max="8189" width="16.28515625" style="380" customWidth="1"/>
    <col min="8190" max="8190" width="16.85546875" style="380" bestFit="1" customWidth="1"/>
    <col min="8191" max="8191" width="18.7109375" style="380" customWidth="1"/>
    <col min="8192" max="8192" width="21.85546875" style="380" bestFit="1" customWidth="1"/>
    <col min="8193" max="8193" width="35.85546875" style="380" customWidth="1"/>
    <col min="8194" max="8194" width="16.140625" style="380" customWidth="1"/>
    <col min="8195" max="8195" width="18.42578125" style="380" customWidth="1"/>
    <col min="8196" max="8196" width="17.85546875" style="380" customWidth="1"/>
    <col min="8197" max="8197" width="18.7109375" style="380" bestFit="1" customWidth="1"/>
    <col min="8198" max="8198" width="16.28515625" style="380" customWidth="1"/>
    <col min="8199" max="8199" width="18.7109375" style="380" customWidth="1"/>
    <col min="8200" max="8200" width="21.85546875" style="380" bestFit="1" customWidth="1"/>
    <col min="8201" max="8201" width="31.28515625" style="380" customWidth="1"/>
    <col min="8202" max="8202" width="16.140625" style="380" bestFit="1" customWidth="1"/>
    <col min="8203" max="8203" width="12" style="380" bestFit="1" customWidth="1"/>
    <col min="8204" max="8204" width="12.140625" style="380" customWidth="1"/>
    <col min="8205" max="8205" width="14.140625" style="380" customWidth="1"/>
    <col min="8206" max="8206" width="16.28515625" style="380" bestFit="1" customWidth="1"/>
    <col min="8207" max="8441" width="9.140625" style="380"/>
    <col min="8442" max="8442" width="47.140625" style="380" customWidth="1"/>
    <col min="8443" max="8443" width="18.140625" style="380" customWidth="1"/>
    <col min="8444" max="8444" width="18" style="380" customWidth="1"/>
    <col min="8445" max="8445" width="16.28515625" style="380" customWidth="1"/>
    <col min="8446" max="8446" width="16.85546875" style="380" bestFit="1" customWidth="1"/>
    <col min="8447" max="8447" width="18.7109375" style="380" customWidth="1"/>
    <col min="8448" max="8448" width="21.85546875" style="380" bestFit="1" customWidth="1"/>
    <col min="8449" max="8449" width="35.85546875" style="380" customWidth="1"/>
    <col min="8450" max="8450" width="16.140625" style="380" customWidth="1"/>
    <col min="8451" max="8451" width="18.42578125" style="380" customWidth="1"/>
    <col min="8452" max="8452" width="17.85546875" style="380" customWidth="1"/>
    <col min="8453" max="8453" width="18.7109375" style="380" bestFit="1" customWidth="1"/>
    <col min="8454" max="8454" width="16.28515625" style="380" customWidth="1"/>
    <col min="8455" max="8455" width="18.7109375" style="380" customWidth="1"/>
    <col min="8456" max="8456" width="21.85546875" style="380" bestFit="1" customWidth="1"/>
    <col min="8457" max="8457" width="31.28515625" style="380" customWidth="1"/>
    <col min="8458" max="8458" width="16.140625" style="380" bestFit="1" customWidth="1"/>
    <col min="8459" max="8459" width="12" style="380" bestFit="1" customWidth="1"/>
    <col min="8460" max="8460" width="12.140625" style="380" customWidth="1"/>
    <col min="8461" max="8461" width="14.140625" style="380" customWidth="1"/>
    <col min="8462" max="8462" width="16.28515625" style="380" bestFit="1" customWidth="1"/>
    <col min="8463" max="8697" width="9.140625" style="380"/>
    <col min="8698" max="8698" width="47.140625" style="380" customWidth="1"/>
    <col min="8699" max="8699" width="18.140625" style="380" customWidth="1"/>
    <col min="8700" max="8700" width="18" style="380" customWidth="1"/>
    <col min="8701" max="8701" width="16.28515625" style="380" customWidth="1"/>
    <col min="8702" max="8702" width="16.85546875" style="380" bestFit="1" customWidth="1"/>
    <col min="8703" max="8703" width="18.7109375" style="380" customWidth="1"/>
    <col min="8704" max="8704" width="21.85546875" style="380" bestFit="1" customWidth="1"/>
    <col min="8705" max="8705" width="35.85546875" style="380" customWidth="1"/>
    <col min="8706" max="8706" width="16.140625" style="380" customWidth="1"/>
    <col min="8707" max="8707" width="18.42578125" style="380" customWidth="1"/>
    <col min="8708" max="8708" width="17.85546875" style="380" customWidth="1"/>
    <col min="8709" max="8709" width="18.7109375" style="380" bestFit="1" customWidth="1"/>
    <col min="8710" max="8710" width="16.28515625" style="380" customWidth="1"/>
    <col min="8711" max="8711" width="18.7109375" style="380" customWidth="1"/>
    <col min="8712" max="8712" width="21.85546875" style="380" bestFit="1" customWidth="1"/>
    <col min="8713" max="8713" width="31.28515625" style="380" customWidth="1"/>
    <col min="8714" max="8714" width="16.140625" style="380" bestFit="1" customWidth="1"/>
    <col min="8715" max="8715" width="12" style="380" bestFit="1" customWidth="1"/>
    <col min="8716" max="8716" width="12.140625" style="380" customWidth="1"/>
    <col min="8717" max="8717" width="14.140625" style="380" customWidth="1"/>
    <col min="8718" max="8718" width="16.28515625" style="380" bestFit="1" customWidth="1"/>
    <col min="8719" max="8953" width="9.140625" style="380"/>
    <col min="8954" max="8954" width="47.140625" style="380" customWidth="1"/>
    <col min="8955" max="8955" width="18.140625" style="380" customWidth="1"/>
    <col min="8956" max="8956" width="18" style="380" customWidth="1"/>
    <col min="8957" max="8957" width="16.28515625" style="380" customWidth="1"/>
    <col min="8958" max="8958" width="16.85546875" style="380" bestFit="1" customWidth="1"/>
    <col min="8959" max="8959" width="18.7109375" style="380" customWidth="1"/>
    <col min="8960" max="8960" width="21.85546875" style="380" bestFit="1" customWidth="1"/>
    <col min="8961" max="8961" width="35.85546875" style="380" customWidth="1"/>
    <col min="8962" max="8962" width="16.140625" style="380" customWidth="1"/>
    <col min="8963" max="8963" width="18.42578125" style="380" customWidth="1"/>
    <col min="8964" max="8964" width="17.85546875" style="380" customWidth="1"/>
    <col min="8965" max="8965" width="18.7109375" style="380" bestFit="1" customWidth="1"/>
    <col min="8966" max="8966" width="16.28515625" style="380" customWidth="1"/>
    <col min="8967" max="8967" width="18.7109375" style="380" customWidth="1"/>
    <col min="8968" max="8968" width="21.85546875" style="380" bestFit="1" customWidth="1"/>
    <col min="8969" max="8969" width="31.28515625" style="380" customWidth="1"/>
    <col min="8970" max="8970" width="16.140625" style="380" bestFit="1" customWidth="1"/>
    <col min="8971" max="8971" width="12" style="380" bestFit="1" customWidth="1"/>
    <col min="8972" max="8972" width="12.140625" style="380" customWidth="1"/>
    <col min="8973" max="8973" width="14.140625" style="380" customWidth="1"/>
    <col min="8974" max="8974" width="16.28515625" style="380" bestFit="1" customWidth="1"/>
    <col min="8975" max="9209" width="9.140625" style="380"/>
    <col min="9210" max="9210" width="47.140625" style="380" customWidth="1"/>
    <col min="9211" max="9211" width="18.140625" style="380" customWidth="1"/>
    <col min="9212" max="9212" width="18" style="380" customWidth="1"/>
    <col min="9213" max="9213" width="16.28515625" style="380" customWidth="1"/>
    <col min="9214" max="9214" width="16.85546875" style="380" bestFit="1" customWidth="1"/>
    <col min="9215" max="9215" width="18.7109375" style="380" customWidth="1"/>
    <col min="9216" max="9216" width="21.85546875" style="380" bestFit="1" customWidth="1"/>
    <col min="9217" max="9217" width="35.85546875" style="380" customWidth="1"/>
    <col min="9218" max="9218" width="16.140625" style="380" customWidth="1"/>
    <col min="9219" max="9219" width="18.42578125" style="380" customWidth="1"/>
    <col min="9220" max="9220" width="17.85546875" style="380" customWidth="1"/>
    <col min="9221" max="9221" width="18.7109375" style="380" bestFit="1" customWidth="1"/>
    <col min="9222" max="9222" width="16.28515625" style="380" customWidth="1"/>
    <col min="9223" max="9223" width="18.7109375" style="380" customWidth="1"/>
    <col min="9224" max="9224" width="21.85546875" style="380" bestFit="1" customWidth="1"/>
    <col min="9225" max="9225" width="31.28515625" style="380" customWidth="1"/>
    <col min="9226" max="9226" width="16.140625" style="380" bestFit="1" customWidth="1"/>
    <col min="9227" max="9227" width="12" style="380" bestFit="1" customWidth="1"/>
    <col min="9228" max="9228" width="12.140625" style="380" customWidth="1"/>
    <col min="9229" max="9229" width="14.140625" style="380" customWidth="1"/>
    <col min="9230" max="9230" width="16.28515625" style="380" bestFit="1" customWidth="1"/>
    <col min="9231" max="9465" width="9.140625" style="380"/>
    <col min="9466" max="9466" width="47.140625" style="380" customWidth="1"/>
    <col min="9467" max="9467" width="18.140625" style="380" customWidth="1"/>
    <col min="9468" max="9468" width="18" style="380" customWidth="1"/>
    <col min="9469" max="9469" width="16.28515625" style="380" customWidth="1"/>
    <col min="9470" max="9470" width="16.85546875" style="380" bestFit="1" customWidth="1"/>
    <col min="9471" max="9471" width="18.7109375" style="380" customWidth="1"/>
    <col min="9472" max="9472" width="21.85546875" style="380" bestFit="1" customWidth="1"/>
    <col min="9473" max="9473" width="35.85546875" style="380" customWidth="1"/>
    <col min="9474" max="9474" width="16.140625" style="380" customWidth="1"/>
    <col min="9475" max="9475" width="18.42578125" style="380" customWidth="1"/>
    <col min="9476" max="9476" width="17.85546875" style="380" customWidth="1"/>
    <col min="9477" max="9477" width="18.7109375" style="380" bestFit="1" customWidth="1"/>
    <col min="9478" max="9478" width="16.28515625" style="380" customWidth="1"/>
    <col min="9479" max="9479" width="18.7109375" style="380" customWidth="1"/>
    <col min="9480" max="9480" width="21.85546875" style="380" bestFit="1" customWidth="1"/>
    <col min="9481" max="9481" width="31.28515625" style="380" customWidth="1"/>
    <col min="9482" max="9482" width="16.140625" style="380" bestFit="1" customWidth="1"/>
    <col min="9483" max="9483" width="12" style="380" bestFit="1" customWidth="1"/>
    <col min="9484" max="9484" width="12.140625" style="380" customWidth="1"/>
    <col min="9485" max="9485" width="14.140625" style="380" customWidth="1"/>
    <col min="9486" max="9486" width="16.28515625" style="380" bestFit="1" customWidth="1"/>
    <col min="9487" max="9721" width="9.140625" style="380"/>
    <col min="9722" max="9722" width="47.140625" style="380" customWidth="1"/>
    <col min="9723" max="9723" width="18.140625" style="380" customWidth="1"/>
    <col min="9724" max="9724" width="18" style="380" customWidth="1"/>
    <col min="9725" max="9725" width="16.28515625" style="380" customWidth="1"/>
    <col min="9726" max="9726" width="16.85546875" style="380" bestFit="1" customWidth="1"/>
    <col min="9727" max="9727" width="18.7109375" style="380" customWidth="1"/>
    <col min="9728" max="9728" width="21.85546875" style="380" bestFit="1" customWidth="1"/>
    <col min="9729" max="9729" width="35.85546875" style="380" customWidth="1"/>
    <col min="9730" max="9730" width="16.140625" style="380" customWidth="1"/>
    <col min="9731" max="9731" width="18.42578125" style="380" customWidth="1"/>
    <col min="9732" max="9732" width="17.85546875" style="380" customWidth="1"/>
    <col min="9733" max="9733" width="18.7109375" style="380" bestFit="1" customWidth="1"/>
    <col min="9734" max="9734" width="16.28515625" style="380" customWidth="1"/>
    <col min="9735" max="9735" width="18.7109375" style="380" customWidth="1"/>
    <col min="9736" max="9736" width="21.85546875" style="380" bestFit="1" customWidth="1"/>
    <col min="9737" max="9737" width="31.28515625" style="380" customWidth="1"/>
    <col min="9738" max="9738" width="16.140625" style="380" bestFit="1" customWidth="1"/>
    <col min="9739" max="9739" width="12" style="380" bestFit="1" customWidth="1"/>
    <col min="9740" max="9740" width="12.140625" style="380" customWidth="1"/>
    <col min="9741" max="9741" width="14.140625" style="380" customWidth="1"/>
    <col min="9742" max="9742" width="16.28515625" style="380" bestFit="1" customWidth="1"/>
    <col min="9743" max="9977" width="9.140625" style="380"/>
    <col min="9978" max="9978" width="47.140625" style="380" customWidth="1"/>
    <col min="9979" max="9979" width="18.140625" style="380" customWidth="1"/>
    <col min="9980" max="9980" width="18" style="380" customWidth="1"/>
    <col min="9981" max="9981" width="16.28515625" style="380" customWidth="1"/>
    <col min="9982" max="9982" width="16.85546875" style="380" bestFit="1" customWidth="1"/>
    <col min="9983" max="9983" width="18.7109375" style="380" customWidth="1"/>
    <col min="9984" max="9984" width="21.85546875" style="380" bestFit="1" customWidth="1"/>
    <col min="9985" max="9985" width="35.85546875" style="380" customWidth="1"/>
    <col min="9986" max="9986" width="16.140625" style="380" customWidth="1"/>
    <col min="9987" max="9987" width="18.42578125" style="380" customWidth="1"/>
    <col min="9988" max="9988" width="17.85546875" style="380" customWidth="1"/>
    <col min="9989" max="9989" width="18.7109375" style="380" bestFit="1" customWidth="1"/>
    <col min="9990" max="9990" width="16.28515625" style="380" customWidth="1"/>
    <col min="9991" max="9991" width="18.7109375" style="380" customWidth="1"/>
    <col min="9992" max="9992" width="21.85546875" style="380" bestFit="1" customWidth="1"/>
    <col min="9993" max="9993" width="31.28515625" style="380" customWidth="1"/>
    <col min="9994" max="9994" width="16.140625" style="380" bestFit="1" customWidth="1"/>
    <col min="9995" max="9995" width="12" style="380" bestFit="1" customWidth="1"/>
    <col min="9996" max="9996" width="12.140625" style="380" customWidth="1"/>
    <col min="9997" max="9997" width="14.140625" style="380" customWidth="1"/>
    <col min="9998" max="9998" width="16.28515625" style="380" bestFit="1" customWidth="1"/>
    <col min="9999" max="10233" width="9.140625" style="380"/>
    <col min="10234" max="10234" width="47.140625" style="380" customWidth="1"/>
    <col min="10235" max="10235" width="18.140625" style="380" customWidth="1"/>
    <col min="10236" max="10236" width="18" style="380" customWidth="1"/>
    <col min="10237" max="10237" width="16.28515625" style="380" customWidth="1"/>
    <col min="10238" max="10238" width="16.85546875" style="380" bestFit="1" customWidth="1"/>
    <col min="10239" max="10239" width="18.7109375" style="380" customWidth="1"/>
    <col min="10240" max="10240" width="21.85546875" style="380" bestFit="1" customWidth="1"/>
    <col min="10241" max="10241" width="35.85546875" style="380" customWidth="1"/>
    <col min="10242" max="10242" width="16.140625" style="380" customWidth="1"/>
    <col min="10243" max="10243" width="18.42578125" style="380" customWidth="1"/>
    <col min="10244" max="10244" width="17.85546875" style="380" customWidth="1"/>
    <col min="10245" max="10245" width="18.7109375" style="380" bestFit="1" customWidth="1"/>
    <col min="10246" max="10246" width="16.28515625" style="380" customWidth="1"/>
    <col min="10247" max="10247" width="18.7109375" style="380" customWidth="1"/>
    <col min="10248" max="10248" width="21.85546875" style="380" bestFit="1" customWidth="1"/>
    <col min="10249" max="10249" width="31.28515625" style="380" customWidth="1"/>
    <col min="10250" max="10250" width="16.140625" style="380" bestFit="1" customWidth="1"/>
    <col min="10251" max="10251" width="12" style="380" bestFit="1" customWidth="1"/>
    <col min="10252" max="10252" width="12.140625" style="380" customWidth="1"/>
    <col min="10253" max="10253" width="14.140625" style="380" customWidth="1"/>
    <col min="10254" max="10254" width="16.28515625" style="380" bestFit="1" customWidth="1"/>
    <col min="10255" max="10489" width="9.140625" style="380"/>
    <col min="10490" max="10490" width="47.140625" style="380" customWidth="1"/>
    <col min="10491" max="10491" width="18.140625" style="380" customWidth="1"/>
    <col min="10492" max="10492" width="18" style="380" customWidth="1"/>
    <col min="10493" max="10493" width="16.28515625" style="380" customWidth="1"/>
    <col min="10494" max="10494" width="16.85546875" style="380" bestFit="1" customWidth="1"/>
    <col min="10495" max="10495" width="18.7109375" style="380" customWidth="1"/>
    <col min="10496" max="10496" width="21.85546875" style="380" bestFit="1" customWidth="1"/>
    <col min="10497" max="10497" width="35.85546875" style="380" customWidth="1"/>
    <col min="10498" max="10498" width="16.140625" style="380" customWidth="1"/>
    <col min="10499" max="10499" width="18.42578125" style="380" customWidth="1"/>
    <col min="10500" max="10500" width="17.85546875" style="380" customWidth="1"/>
    <col min="10501" max="10501" width="18.7109375" style="380" bestFit="1" customWidth="1"/>
    <col min="10502" max="10502" width="16.28515625" style="380" customWidth="1"/>
    <col min="10503" max="10503" width="18.7109375" style="380" customWidth="1"/>
    <col min="10504" max="10504" width="21.85546875" style="380" bestFit="1" customWidth="1"/>
    <col min="10505" max="10505" width="31.28515625" style="380" customWidth="1"/>
    <col min="10506" max="10506" width="16.140625" style="380" bestFit="1" customWidth="1"/>
    <col min="10507" max="10507" width="12" style="380" bestFit="1" customWidth="1"/>
    <col min="10508" max="10508" width="12.140625" style="380" customWidth="1"/>
    <col min="10509" max="10509" width="14.140625" style="380" customWidth="1"/>
    <col min="10510" max="10510" width="16.28515625" style="380" bestFit="1" customWidth="1"/>
    <col min="10511" max="10745" width="9.140625" style="380"/>
    <col min="10746" max="10746" width="47.140625" style="380" customWidth="1"/>
    <col min="10747" max="10747" width="18.140625" style="380" customWidth="1"/>
    <col min="10748" max="10748" width="18" style="380" customWidth="1"/>
    <col min="10749" max="10749" width="16.28515625" style="380" customWidth="1"/>
    <col min="10750" max="10750" width="16.85546875" style="380" bestFit="1" customWidth="1"/>
    <col min="10751" max="10751" width="18.7109375" style="380" customWidth="1"/>
    <col min="10752" max="10752" width="21.85546875" style="380" bestFit="1" customWidth="1"/>
    <col min="10753" max="10753" width="35.85546875" style="380" customWidth="1"/>
    <col min="10754" max="10754" width="16.140625" style="380" customWidth="1"/>
    <col min="10755" max="10755" width="18.42578125" style="380" customWidth="1"/>
    <col min="10756" max="10756" width="17.85546875" style="380" customWidth="1"/>
    <col min="10757" max="10757" width="18.7109375" style="380" bestFit="1" customWidth="1"/>
    <col min="10758" max="10758" width="16.28515625" style="380" customWidth="1"/>
    <col min="10759" max="10759" width="18.7109375" style="380" customWidth="1"/>
    <col min="10760" max="10760" width="21.85546875" style="380" bestFit="1" customWidth="1"/>
    <col min="10761" max="10761" width="31.28515625" style="380" customWidth="1"/>
    <col min="10762" max="10762" width="16.140625" style="380" bestFit="1" customWidth="1"/>
    <col min="10763" max="10763" width="12" style="380" bestFit="1" customWidth="1"/>
    <col min="10764" max="10764" width="12.140625" style="380" customWidth="1"/>
    <col min="10765" max="10765" width="14.140625" style="380" customWidth="1"/>
    <col min="10766" max="10766" width="16.28515625" style="380" bestFit="1" customWidth="1"/>
    <col min="10767" max="11001" width="9.140625" style="380"/>
    <col min="11002" max="11002" width="47.140625" style="380" customWidth="1"/>
    <col min="11003" max="11003" width="18.140625" style="380" customWidth="1"/>
    <col min="11004" max="11004" width="18" style="380" customWidth="1"/>
    <col min="11005" max="11005" width="16.28515625" style="380" customWidth="1"/>
    <col min="11006" max="11006" width="16.85546875" style="380" bestFit="1" customWidth="1"/>
    <col min="11007" max="11007" width="18.7109375" style="380" customWidth="1"/>
    <col min="11008" max="11008" width="21.85546875" style="380" bestFit="1" customWidth="1"/>
    <col min="11009" max="11009" width="35.85546875" style="380" customWidth="1"/>
    <col min="11010" max="11010" width="16.140625" style="380" customWidth="1"/>
    <col min="11011" max="11011" width="18.42578125" style="380" customWidth="1"/>
    <col min="11012" max="11012" width="17.85546875" style="380" customWidth="1"/>
    <col min="11013" max="11013" width="18.7109375" style="380" bestFit="1" customWidth="1"/>
    <col min="11014" max="11014" width="16.28515625" style="380" customWidth="1"/>
    <col min="11015" max="11015" width="18.7109375" style="380" customWidth="1"/>
    <col min="11016" max="11016" width="21.85546875" style="380" bestFit="1" customWidth="1"/>
    <col min="11017" max="11017" width="31.28515625" style="380" customWidth="1"/>
    <col min="11018" max="11018" width="16.140625" style="380" bestFit="1" customWidth="1"/>
    <col min="11019" max="11019" width="12" style="380" bestFit="1" customWidth="1"/>
    <col min="11020" max="11020" width="12.140625" style="380" customWidth="1"/>
    <col min="11021" max="11021" width="14.140625" style="380" customWidth="1"/>
    <col min="11022" max="11022" width="16.28515625" style="380" bestFit="1" customWidth="1"/>
    <col min="11023" max="11257" width="9.140625" style="380"/>
    <col min="11258" max="11258" width="47.140625" style="380" customWidth="1"/>
    <col min="11259" max="11259" width="18.140625" style="380" customWidth="1"/>
    <col min="11260" max="11260" width="18" style="380" customWidth="1"/>
    <col min="11261" max="11261" width="16.28515625" style="380" customWidth="1"/>
    <col min="11262" max="11262" width="16.85546875" style="380" bestFit="1" customWidth="1"/>
    <col min="11263" max="11263" width="18.7109375" style="380" customWidth="1"/>
    <col min="11264" max="11264" width="21.85546875" style="380" bestFit="1" customWidth="1"/>
    <col min="11265" max="11265" width="35.85546875" style="380" customWidth="1"/>
    <col min="11266" max="11266" width="16.140625" style="380" customWidth="1"/>
    <col min="11267" max="11267" width="18.42578125" style="380" customWidth="1"/>
    <col min="11268" max="11268" width="17.85546875" style="380" customWidth="1"/>
    <col min="11269" max="11269" width="18.7109375" style="380" bestFit="1" customWidth="1"/>
    <col min="11270" max="11270" width="16.28515625" style="380" customWidth="1"/>
    <col min="11271" max="11271" width="18.7109375" style="380" customWidth="1"/>
    <col min="11272" max="11272" width="21.85546875" style="380" bestFit="1" customWidth="1"/>
    <col min="11273" max="11273" width="31.28515625" style="380" customWidth="1"/>
    <col min="11274" max="11274" width="16.140625" style="380" bestFit="1" customWidth="1"/>
    <col min="11275" max="11275" width="12" style="380" bestFit="1" customWidth="1"/>
    <col min="11276" max="11276" width="12.140625" style="380" customWidth="1"/>
    <col min="11277" max="11277" width="14.140625" style="380" customWidth="1"/>
    <col min="11278" max="11278" width="16.28515625" style="380" bestFit="1" customWidth="1"/>
    <col min="11279" max="11513" width="9.140625" style="380"/>
    <col min="11514" max="11514" width="47.140625" style="380" customWidth="1"/>
    <col min="11515" max="11515" width="18.140625" style="380" customWidth="1"/>
    <col min="11516" max="11516" width="18" style="380" customWidth="1"/>
    <col min="11517" max="11517" width="16.28515625" style="380" customWidth="1"/>
    <col min="11518" max="11518" width="16.85546875" style="380" bestFit="1" customWidth="1"/>
    <col min="11519" max="11519" width="18.7109375" style="380" customWidth="1"/>
    <col min="11520" max="11520" width="21.85546875" style="380" bestFit="1" customWidth="1"/>
    <col min="11521" max="11521" width="35.85546875" style="380" customWidth="1"/>
    <col min="11522" max="11522" width="16.140625" style="380" customWidth="1"/>
    <col min="11523" max="11523" width="18.42578125" style="380" customWidth="1"/>
    <col min="11524" max="11524" width="17.85546875" style="380" customWidth="1"/>
    <col min="11525" max="11525" width="18.7109375" style="380" bestFit="1" customWidth="1"/>
    <col min="11526" max="11526" width="16.28515625" style="380" customWidth="1"/>
    <col min="11527" max="11527" width="18.7109375" style="380" customWidth="1"/>
    <col min="11528" max="11528" width="21.85546875" style="380" bestFit="1" customWidth="1"/>
    <col min="11529" max="11529" width="31.28515625" style="380" customWidth="1"/>
    <col min="11530" max="11530" width="16.140625" style="380" bestFit="1" customWidth="1"/>
    <col min="11531" max="11531" width="12" style="380" bestFit="1" customWidth="1"/>
    <col min="11532" max="11532" width="12.140625" style="380" customWidth="1"/>
    <col min="11533" max="11533" width="14.140625" style="380" customWidth="1"/>
    <col min="11534" max="11534" width="16.28515625" style="380" bestFit="1" customWidth="1"/>
    <col min="11535" max="11769" width="9.140625" style="380"/>
    <col min="11770" max="11770" width="47.140625" style="380" customWidth="1"/>
    <col min="11771" max="11771" width="18.140625" style="380" customWidth="1"/>
    <col min="11772" max="11772" width="18" style="380" customWidth="1"/>
    <col min="11773" max="11773" width="16.28515625" style="380" customWidth="1"/>
    <col min="11774" max="11774" width="16.85546875" style="380" bestFit="1" customWidth="1"/>
    <col min="11775" max="11775" width="18.7109375" style="380" customWidth="1"/>
    <col min="11776" max="11776" width="21.85546875" style="380" bestFit="1" customWidth="1"/>
    <col min="11777" max="11777" width="35.85546875" style="380" customWidth="1"/>
    <col min="11778" max="11778" width="16.140625" style="380" customWidth="1"/>
    <col min="11779" max="11779" width="18.42578125" style="380" customWidth="1"/>
    <col min="11780" max="11780" width="17.85546875" style="380" customWidth="1"/>
    <col min="11781" max="11781" width="18.7109375" style="380" bestFit="1" customWidth="1"/>
    <col min="11782" max="11782" width="16.28515625" style="380" customWidth="1"/>
    <col min="11783" max="11783" width="18.7109375" style="380" customWidth="1"/>
    <col min="11784" max="11784" width="21.85546875" style="380" bestFit="1" customWidth="1"/>
    <col min="11785" max="11785" width="31.28515625" style="380" customWidth="1"/>
    <col min="11786" max="11786" width="16.140625" style="380" bestFit="1" customWidth="1"/>
    <col min="11787" max="11787" width="12" style="380" bestFit="1" customWidth="1"/>
    <col min="11788" max="11788" width="12.140625" style="380" customWidth="1"/>
    <col min="11789" max="11789" width="14.140625" style="380" customWidth="1"/>
    <col min="11790" max="11790" width="16.28515625" style="380" bestFit="1" customWidth="1"/>
    <col min="11791" max="12025" width="9.140625" style="380"/>
    <col min="12026" max="12026" width="47.140625" style="380" customWidth="1"/>
    <col min="12027" max="12027" width="18.140625" style="380" customWidth="1"/>
    <col min="12028" max="12028" width="18" style="380" customWidth="1"/>
    <col min="12029" max="12029" width="16.28515625" style="380" customWidth="1"/>
    <col min="12030" max="12030" width="16.85546875" style="380" bestFit="1" customWidth="1"/>
    <col min="12031" max="12031" width="18.7109375" style="380" customWidth="1"/>
    <col min="12032" max="12032" width="21.85546875" style="380" bestFit="1" customWidth="1"/>
    <col min="12033" max="12033" width="35.85546875" style="380" customWidth="1"/>
    <col min="12034" max="12034" width="16.140625" style="380" customWidth="1"/>
    <col min="12035" max="12035" width="18.42578125" style="380" customWidth="1"/>
    <col min="12036" max="12036" width="17.85546875" style="380" customWidth="1"/>
    <col min="12037" max="12037" width="18.7109375" style="380" bestFit="1" customWidth="1"/>
    <col min="12038" max="12038" width="16.28515625" style="380" customWidth="1"/>
    <col min="12039" max="12039" width="18.7109375" style="380" customWidth="1"/>
    <col min="12040" max="12040" width="21.85546875" style="380" bestFit="1" customWidth="1"/>
    <col min="12041" max="12041" width="31.28515625" style="380" customWidth="1"/>
    <col min="12042" max="12042" width="16.140625" style="380" bestFit="1" customWidth="1"/>
    <col min="12043" max="12043" width="12" style="380" bestFit="1" customWidth="1"/>
    <col min="12044" max="12044" width="12.140625" style="380" customWidth="1"/>
    <col min="12045" max="12045" width="14.140625" style="380" customWidth="1"/>
    <col min="12046" max="12046" width="16.28515625" style="380" bestFit="1" customWidth="1"/>
    <col min="12047" max="12281" width="9.140625" style="380"/>
    <col min="12282" max="12282" width="47.140625" style="380" customWidth="1"/>
    <col min="12283" max="12283" width="18.140625" style="380" customWidth="1"/>
    <col min="12284" max="12284" width="18" style="380" customWidth="1"/>
    <col min="12285" max="12285" width="16.28515625" style="380" customWidth="1"/>
    <col min="12286" max="12286" width="16.85546875" style="380" bestFit="1" customWidth="1"/>
    <col min="12287" max="12287" width="18.7109375" style="380" customWidth="1"/>
    <col min="12288" max="12288" width="21.85546875" style="380" bestFit="1" customWidth="1"/>
    <col min="12289" max="12289" width="35.85546875" style="380" customWidth="1"/>
    <col min="12290" max="12290" width="16.140625" style="380" customWidth="1"/>
    <col min="12291" max="12291" width="18.42578125" style="380" customWidth="1"/>
    <col min="12292" max="12292" width="17.85546875" style="380" customWidth="1"/>
    <col min="12293" max="12293" width="18.7109375" style="380" bestFit="1" customWidth="1"/>
    <col min="12294" max="12294" width="16.28515625" style="380" customWidth="1"/>
    <col min="12295" max="12295" width="18.7109375" style="380" customWidth="1"/>
    <col min="12296" max="12296" width="21.85546875" style="380" bestFit="1" customWidth="1"/>
    <col min="12297" max="12297" width="31.28515625" style="380" customWidth="1"/>
    <col min="12298" max="12298" width="16.140625" style="380" bestFit="1" customWidth="1"/>
    <col min="12299" max="12299" width="12" style="380" bestFit="1" customWidth="1"/>
    <col min="12300" max="12300" width="12.140625" style="380" customWidth="1"/>
    <col min="12301" max="12301" width="14.140625" style="380" customWidth="1"/>
    <col min="12302" max="12302" width="16.28515625" style="380" bestFit="1" customWidth="1"/>
    <col min="12303" max="12537" width="9.140625" style="380"/>
    <col min="12538" max="12538" width="47.140625" style="380" customWidth="1"/>
    <col min="12539" max="12539" width="18.140625" style="380" customWidth="1"/>
    <col min="12540" max="12540" width="18" style="380" customWidth="1"/>
    <col min="12541" max="12541" width="16.28515625" style="380" customWidth="1"/>
    <col min="12542" max="12542" width="16.85546875" style="380" bestFit="1" customWidth="1"/>
    <col min="12543" max="12543" width="18.7109375" style="380" customWidth="1"/>
    <col min="12544" max="12544" width="21.85546875" style="380" bestFit="1" customWidth="1"/>
    <col min="12545" max="12545" width="35.85546875" style="380" customWidth="1"/>
    <col min="12546" max="12546" width="16.140625" style="380" customWidth="1"/>
    <col min="12547" max="12547" width="18.42578125" style="380" customWidth="1"/>
    <col min="12548" max="12548" width="17.85546875" style="380" customWidth="1"/>
    <col min="12549" max="12549" width="18.7109375" style="380" bestFit="1" customWidth="1"/>
    <col min="12550" max="12550" width="16.28515625" style="380" customWidth="1"/>
    <col min="12551" max="12551" width="18.7109375" style="380" customWidth="1"/>
    <col min="12552" max="12552" width="21.85546875" style="380" bestFit="1" customWidth="1"/>
    <col min="12553" max="12553" width="31.28515625" style="380" customWidth="1"/>
    <col min="12554" max="12554" width="16.140625" style="380" bestFit="1" customWidth="1"/>
    <col min="12555" max="12555" width="12" style="380" bestFit="1" customWidth="1"/>
    <col min="12556" max="12556" width="12.140625" style="380" customWidth="1"/>
    <col min="12557" max="12557" width="14.140625" style="380" customWidth="1"/>
    <col min="12558" max="12558" width="16.28515625" style="380" bestFit="1" customWidth="1"/>
    <col min="12559" max="12793" width="9.140625" style="380"/>
    <col min="12794" max="12794" width="47.140625" style="380" customWidth="1"/>
    <col min="12795" max="12795" width="18.140625" style="380" customWidth="1"/>
    <col min="12796" max="12796" width="18" style="380" customWidth="1"/>
    <col min="12797" max="12797" width="16.28515625" style="380" customWidth="1"/>
    <col min="12798" max="12798" width="16.85546875" style="380" bestFit="1" customWidth="1"/>
    <col min="12799" max="12799" width="18.7109375" style="380" customWidth="1"/>
    <col min="12800" max="12800" width="21.85546875" style="380" bestFit="1" customWidth="1"/>
    <col min="12801" max="12801" width="35.85546875" style="380" customWidth="1"/>
    <col min="12802" max="12802" width="16.140625" style="380" customWidth="1"/>
    <col min="12803" max="12803" width="18.42578125" style="380" customWidth="1"/>
    <col min="12804" max="12804" width="17.85546875" style="380" customWidth="1"/>
    <col min="12805" max="12805" width="18.7109375" style="380" bestFit="1" customWidth="1"/>
    <col min="12806" max="12806" width="16.28515625" style="380" customWidth="1"/>
    <col min="12807" max="12807" width="18.7109375" style="380" customWidth="1"/>
    <col min="12808" max="12808" width="21.85546875" style="380" bestFit="1" customWidth="1"/>
    <col min="12809" max="12809" width="31.28515625" style="380" customWidth="1"/>
    <col min="12810" max="12810" width="16.140625" style="380" bestFit="1" customWidth="1"/>
    <col min="12811" max="12811" width="12" style="380" bestFit="1" customWidth="1"/>
    <col min="12812" max="12812" width="12.140625" style="380" customWidth="1"/>
    <col min="12813" max="12813" width="14.140625" style="380" customWidth="1"/>
    <col min="12814" max="12814" width="16.28515625" style="380" bestFit="1" customWidth="1"/>
    <col min="12815" max="13049" width="9.140625" style="380"/>
    <col min="13050" max="13050" width="47.140625" style="380" customWidth="1"/>
    <col min="13051" max="13051" width="18.140625" style="380" customWidth="1"/>
    <col min="13052" max="13052" width="18" style="380" customWidth="1"/>
    <col min="13053" max="13053" width="16.28515625" style="380" customWidth="1"/>
    <col min="13054" max="13054" width="16.85546875" style="380" bestFit="1" customWidth="1"/>
    <col min="13055" max="13055" width="18.7109375" style="380" customWidth="1"/>
    <col min="13056" max="13056" width="21.85546875" style="380" bestFit="1" customWidth="1"/>
    <col min="13057" max="13057" width="35.85546875" style="380" customWidth="1"/>
    <col min="13058" max="13058" width="16.140625" style="380" customWidth="1"/>
    <col min="13059" max="13059" width="18.42578125" style="380" customWidth="1"/>
    <col min="13060" max="13060" width="17.85546875" style="380" customWidth="1"/>
    <col min="13061" max="13061" width="18.7109375" style="380" bestFit="1" customWidth="1"/>
    <col min="13062" max="13062" width="16.28515625" style="380" customWidth="1"/>
    <col min="13063" max="13063" width="18.7109375" style="380" customWidth="1"/>
    <col min="13064" max="13064" width="21.85546875" style="380" bestFit="1" customWidth="1"/>
    <col min="13065" max="13065" width="31.28515625" style="380" customWidth="1"/>
    <col min="13066" max="13066" width="16.140625" style="380" bestFit="1" customWidth="1"/>
    <col min="13067" max="13067" width="12" style="380" bestFit="1" customWidth="1"/>
    <col min="13068" max="13068" width="12.140625" style="380" customWidth="1"/>
    <col min="13069" max="13069" width="14.140625" style="380" customWidth="1"/>
    <col min="13070" max="13070" width="16.28515625" style="380" bestFit="1" customWidth="1"/>
    <col min="13071" max="13305" width="9.140625" style="380"/>
    <col min="13306" max="13306" width="47.140625" style="380" customWidth="1"/>
    <col min="13307" max="13307" width="18.140625" style="380" customWidth="1"/>
    <col min="13308" max="13308" width="18" style="380" customWidth="1"/>
    <col min="13309" max="13309" width="16.28515625" style="380" customWidth="1"/>
    <col min="13310" max="13310" width="16.85546875" style="380" bestFit="1" customWidth="1"/>
    <col min="13311" max="13311" width="18.7109375" style="380" customWidth="1"/>
    <col min="13312" max="13312" width="21.85546875" style="380" bestFit="1" customWidth="1"/>
    <col min="13313" max="13313" width="35.85546875" style="380" customWidth="1"/>
    <col min="13314" max="13314" width="16.140625" style="380" customWidth="1"/>
    <col min="13315" max="13315" width="18.42578125" style="380" customWidth="1"/>
    <col min="13316" max="13316" width="17.85546875" style="380" customWidth="1"/>
    <col min="13317" max="13317" width="18.7109375" style="380" bestFit="1" customWidth="1"/>
    <col min="13318" max="13318" width="16.28515625" style="380" customWidth="1"/>
    <col min="13319" max="13319" width="18.7109375" style="380" customWidth="1"/>
    <col min="13320" max="13320" width="21.85546875" style="380" bestFit="1" customWidth="1"/>
    <col min="13321" max="13321" width="31.28515625" style="380" customWidth="1"/>
    <col min="13322" max="13322" width="16.140625" style="380" bestFit="1" customWidth="1"/>
    <col min="13323" max="13323" width="12" style="380" bestFit="1" customWidth="1"/>
    <col min="13324" max="13324" width="12.140625" style="380" customWidth="1"/>
    <col min="13325" max="13325" width="14.140625" style="380" customWidth="1"/>
    <col min="13326" max="13326" width="16.28515625" style="380" bestFit="1" customWidth="1"/>
    <col min="13327" max="13561" width="9.140625" style="380"/>
    <col min="13562" max="13562" width="47.140625" style="380" customWidth="1"/>
    <col min="13563" max="13563" width="18.140625" style="380" customWidth="1"/>
    <col min="13564" max="13564" width="18" style="380" customWidth="1"/>
    <col min="13565" max="13565" width="16.28515625" style="380" customWidth="1"/>
    <col min="13566" max="13566" width="16.85546875" style="380" bestFit="1" customWidth="1"/>
    <col min="13567" max="13567" width="18.7109375" style="380" customWidth="1"/>
    <col min="13568" max="13568" width="21.85546875" style="380" bestFit="1" customWidth="1"/>
    <col min="13569" max="13569" width="35.85546875" style="380" customWidth="1"/>
    <col min="13570" max="13570" width="16.140625" style="380" customWidth="1"/>
    <col min="13571" max="13571" width="18.42578125" style="380" customWidth="1"/>
    <col min="13572" max="13572" width="17.85546875" style="380" customWidth="1"/>
    <col min="13573" max="13573" width="18.7109375" style="380" bestFit="1" customWidth="1"/>
    <col min="13574" max="13574" width="16.28515625" style="380" customWidth="1"/>
    <col min="13575" max="13575" width="18.7109375" style="380" customWidth="1"/>
    <col min="13576" max="13576" width="21.85546875" style="380" bestFit="1" customWidth="1"/>
    <col min="13577" max="13577" width="31.28515625" style="380" customWidth="1"/>
    <col min="13578" max="13578" width="16.140625" style="380" bestFit="1" customWidth="1"/>
    <col min="13579" max="13579" width="12" style="380" bestFit="1" customWidth="1"/>
    <col min="13580" max="13580" width="12.140625" style="380" customWidth="1"/>
    <col min="13581" max="13581" width="14.140625" style="380" customWidth="1"/>
    <col min="13582" max="13582" width="16.28515625" style="380" bestFit="1" customWidth="1"/>
    <col min="13583" max="13817" width="9.140625" style="380"/>
    <col min="13818" max="13818" width="47.140625" style="380" customWidth="1"/>
    <col min="13819" max="13819" width="18.140625" style="380" customWidth="1"/>
    <col min="13820" max="13820" width="18" style="380" customWidth="1"/>
    <col min="13821" max="13821" width="16.28515625" style="380" customWidth="1"/>
    <col min="13822" max="13822" width="16.85546875" style="380" bestFit="1" customWidth="1"/>
    <col min="13823" max="13823" width="18.7109375" style="380" customWidth="1"/>
    <col min="13824" max="13824" width="21.85546875" style="380" bestFit="1" customWidth="1"/>
    <col min="13825" max="13825" width="35.85546875" style="380" customWidth="1"/>
    <col min="13826" max="13826" width="16.140625" style="380" customWidth="1"/>
    <col min="13827" max="13827" width="18.42578125" style="380" customWidth="1"/>
    <col min="13828" max="13828" width="17.85546875" style="380" customWidth="1"/>
    <col min="13829" max="13829" width="18.7109375" style="380" bestFit="1" customWidth="1"/>
    <col min="13830" max="13830" width="16.28515625" style="380" customWidth="1"/>
    <col min="13831" max="13831" width="18.7109375" style="380" customWidth="1"/>
    <col min="13832" max="13832" width="21.85546875" style="380" bestFit="1" customWidth="1"/>
    <col min="13833" max="13833" width="31.28515625" style="380" customWidth="1"/>
    <col min="13834" max="13834" width="16.140625" style="380" bestFit="1" customWidth="1"/>
    <col min="13835" max="13835" width="12" style="380" bestFit="1" customWidth="1"/>
    <col min="13836" max="13836" width="12.140625" style="380" customWidth="1"/>
    <col min="13837" max="13837" width="14.140625" style="380" customWidth="1"/>
    <col min="13838" max="13838" width="16.28515625" style="380" bestFit="1" customWidth="1"/>
    <col min="13839" max="14073" width="9.140625" style="380"/>
    <col min="14074" max="14074" width="47.140625" style="380" customWidth="1"/>
    <col min="14075" max="14075" width="18.140625" style="380" customWidth="1"/>
    <col min="14076" max="14076" width="18" style="380" customWidth="1"/>
    <col min="14077" max="14077" width="16.28515625" style="380" customWidth="1"/>
    <col min="14078" max="14078" width="16.85546875" style="380" bestFit="1" customWidth="1"/>
    <col min="14079" max="14079" width="18.7109375" style="380" customWidth="1"/>
    <col min="14080" max="14080" width="21.85546875" style="380" bestFit="1" customWidth="1"/>
    <col min="14081" max="14081" width="35.85546875" style="380" customWidth="1"/>
    <col min="14082" max="14082" width="16.140625" style="380" customWidth="1"/>
    <col min="14083" max="14083" width="18.42578125" style="380" customWidth="1"/>
    <col min="14084" max="14084" width="17.85546875" style="380" customWidth="1"/>
    <col min="14085" max="14085" width="18.7109375" style="380" bestFit="1" customWidth="1"/>
    <col min="14086" max="14086" width="16.28515625" style="380" customWidth="1"/>
    <col min="14087" max="14087" width="18.7109375" style="380" customWidth="1"/>
    <col min="14088" max="14088" width="21.85546875" style="380" bestFit="1" customWidth="1"/>
    <col min="14089" max="14089" width="31.28515625" style="380" customWidth="1"/>
    <col min="14090" max="14090" width="16.140625" style="380" bestFit="1" customWidth="1"/>
    <col min="14091" max="14091" width="12" style="380" bestFit="1" customWidth="1"/>
    <col min="14092" max="14092" width="12.140625" style="380" customWidth="1"/>
    <col min="14093" max="14093" width="14.140625" style="380" customWidth="1"/>
    <col min="14094" max="14094" width="16.28515625" style="380" bestFit="1" customWidth="1"/>
    <col min="14095" max="14329" width="9.140625" style="380"/>
    <col min="14330" max="14330" width="47.140625" style="380" customWidth="1"/>
    <col min="14331" max="14331" width="18.140625" style="380" customWidth="1"/>
    <col min="14332" max="14332" width="18" style="380" customWidth="1"/>
    <col min="14333" max="14333" width="16.28515625" style="380" customWidth="1"/>
    <col min="14334" max="14334" width="16.85546875" style="380" bestFit="1" customWidth="1"/>
    <col min="14335" max="14335" width="18.7109375" style="380" customWidth="1"/>
    <col min="14336" max="14336" width="21.85546875" style="380" bestFit="1" customWidth="1"/>
    <col min="14337" max="14337" width="35.85546875" style="380" customWidth="1"/>
    <col min="14338" max="14338" width="16.140625" style="380" customWidth="1"/>
    <col min="14339" max="14339" width="18.42578125" style="380" customWidth="1"/>
    <col min="14340" max="14340" width="17.85546875" style="380" customWidth="1"/>
    <col min="14341" max="14341" width="18.7109375" style="380" bestFit="1" customWidth="1"/>
    <col min="14342" max="14342" width="16.28515625" style="380" customWidth="1"/>
    <col min="14343" max="14343" width="18.7109375" style="380" customWidth="1"/>
    <col min="14344" max="14344" width="21.85546875" style="380" bestFit="1" customWidth="1"/>
    <col min="14345" max="14345" width="31.28515625" style="380" customWidth="1"/>
    <col min="14346" max="14346" width="16.140625" style="380" bestFit="1" customWidth="1"/>
    <col min="14347" max="14347" width="12" style="380" bestFit="1" customWidth="1"/>
    <col min="14348" max="14348" width="12.140625" style="380" customWidth="1"/>
    <col min="14349" max="14349" width="14.140625" style="380" customWidth="1"/>
    <col min="14350" max="14350" width="16.28515625" style="380" bestFit="1" customWidth="1"/>
    <col min="14351" max="14585" width="9.140625" style="380"/>
    <col min="14586" max="14586" width="47.140625" style="380" customWidth="1"/>
    <col min="14587" max="14587" width="18.140625" style="380" customWidth="1"/>
    <col min="14588" max="14588" width="18" style="380" customWidth="1"/>
    <col min="14589" max="14589" width="16.28515625" style="380" customWidth="1"/>
    <col min="14590" max="14590" width="16.85546875" style="380" bestFit="1" customWidth="1"/>
    <col min="14591" max="14591" width="18.7109375" style="380" customWidth="1"/>
    <col min="14592" max="14592" width="21.85546875" style="380" bestFit="1" customWidth="1"/>
    <col min="14593" max="14593" width="35.85546875" style="380" customWidth="1"/>
    <col min="14594" max="14594" width="16.140625" style="380" customWidth="1"/>
    <col min="14595" max="14595" width="18.42578125" style="380" customWidth="1"/>
    <col min="14596" max="14596" width="17.85546875" style="380" customWidth="1"/>
    <col min="14597" max="14597" width="18.7109375" style="380" bestFit="1" customWidth="1"/>
    <col min="14598" max="14598" width="16.28515625" style="380" customWidth="1"/>
    <col min="14599" max="14599" width="18.7109375" style="380" customWidth="1"/>
    <col min="14600" max="14600" width="21.85546875" style="380" bestFit="1" customWidth="1"/>
    <col min="14601" max="14601" width="31.28515625" style="380" customWidth="1"/>
    <col min="14602" max="14602" width="16.140625" style="380" bestFit="1" customWidth="1"/>
    <col min="14603" max="14603" width="12" style="380" bestFit="1" customWidth="1"/>
    <col min="14604" max="14604" width="12.140625" style="380" customWidth="1"/>
    <col min="14605" max="14605" width="14.140625" style="380" customWidth="1"/>
    <col min="14606" max="14606" width="16.28515625" style="380" bestFit="1" customWidth="1"/>
    <col min="14607" max="14841" width="9.140625" style="380"/>
    <col min="14842" max="14842" width="47.140625" style="380" customWidth="1"/>
    <col min="14843" max="14843" width="18.140625" style="380" customWidth="1"/>
    <col min="14844" max="14844" width="18" style="380" customWidth="1"/>
    <col min="14845" max="14845" width="16.28515625" style="380" customWidth="1"/>
    <col min="14846" max="14846" width="16.85546875" style="380" bestFit="1" customWidth="1"/>
    <col min="14847" max="14847" width="18.7109375" style="380" customWidth="1"/>
    <col min="14848" max="14848" width="21.85546875" style="380" bestFit="1" customWidth="1"/>
    <col min="14849" max="14849" width="35.85546875" style="380" customWidth="1"/>
    <col min="14850" max="14850" width="16.140625" style="380" customWidth="1"/>
    <col min="14851" max="14851" width="18.42578125" style="380" customWidth="1"/>
    <col min="14852" max="14852" width="17.85546875" style="380" customWidth="1"/>
    <col min="14853" max="14853" width="18.7109375" style="380" bestFit="1" customWidth="1"/>
    <col min="14854" max="14854" width="16.28515625" style="380" customWidth="1"/>
    <col min="14855" max="14855" width="18.7109375" style="380" customWidth="1"/>
    <col min="14856" max="14856" width="21.85546875" style="380" bestFit="1" customWidth="1"/>
    <col min="14857" max="14857" width="31.28515625" style="380" customWidth="1"/>
    <col min="14858" max="14858" width="16.140625" style="380" bestFit="1" customWidth="1"/>
    <col min="14859" max="14859" width="12" style="380" bestFit="1" customWidth="1"/>
    <col min="14860" max="14860" width="12.140625" style="380" customWidth="1"/>
    <col min="14861" max="14861" width="14.140625" style="380" customWidth="1"/>
    <col min="14862" max="14862" width="16.28515625" style="380" bestFit="1" customWidth="1"/>
    <col min="14863" max="15097" width="9.140625" style="380"/>
    <col min="15098" max="15098" width="47.140625" style="380" customWidth="1"/>
    <col min="15099" max="15099" width="18.140625" style="380" customWidth="1"/>
    <col min="15100" max="15100" width="18" style="380" customWidth="1"/>
    <col min="15101" max="15101" width="16.28515625" style="380" customWidth="1"/>
    <col min="15102" max="15102" width="16.85546875" style="380" bestFit="1" customWidth="1"/>
    <col min="15103" max="15103" width="18.7109375" style="380" customWidth="1"/>
    <col min="15104" max="15104" width="21.85546875" style="380" bestFit="1" customWidth="1"/>
    <col min="15105" max="15105" width="35.85546875" style="380" customWidth="1"/>
    <col min="15106" max="15106" width="16.140625" style="380" customWidth="1"/>
    <col min="15107" max="15107" width="18.42578125" style="380" customWidth="1"/>
    <col min="15108" max="15108" width="17.85546875" style="380" customWidth="1"/>
    <col min="15109" max="15109" width="18.7109375" style="380" bestFit="1" customWidth="1"/>
    <col min="15110" max="15110" width="16.28515625" style="380" customWidth="1"/>
    <col min="15111" max="15111" width="18.7109375" style="380" customWidth="1"/>
    <col min="15112" max="15112" width="21.85546875" style="380" bestFit="1" customWidth="1"/>
    <col min="15113" max="15113" width="31.28515625" style="380" customWidth="1"/>
    <col min="15114" max="15114" width="16.140625" style="380" bestFit="1" customWidth="1"/>
    <col min="15115" max="15115" width="12" style="380" bestFit="1" customWidth="1"/>
    <col min="15116" max="15116" width="12.140625" style="380" customWidth="1"/>
    <col min="15117" max="15117" width="14.140625" style="380" customWidth="1"/>
    <col min="15118" max="15118" width="16.28515625" style="380" bestFit="1" customWidth="1"/>
    <col min="15119" max="15353" width="9.140625" style="380"/>
    <col min="15354" max="15354" width="47.140625" style="380" customWidth="1"/>
    <col min="15355" max="15355" width="18.140625" style="380" customWidth="1"/>
    <col min="15356" max="15356" width="18" style="380" customWidth="1"/>
    <col min="15357" max="15357" width="16.28515625" style="380" customWidth="1"/>
    <col min="15358" max="15358" width="16.85546875" style="380" bestFit="1" customWidth="1"/>
    <col min="15359" max="15359" width="18.7109375" style="380" customWidth="1"/>
    <col min="15360" max="15360" width="21.85546875" style="380" bestFit="1" customWidth="1"/>
    <col min="15361" max="15361" width="35.85546875" style="380" customWidth="1"/>
    <col min="15362" max="15362" width="16.140625" style="380" customWidth="1"/>
    <col min="15363" max="15363" width="18.42578125" style="380" customWidth="1"/>
    <col min="15364" max="15364" width="17.85546875" style="380" customWidth="1"/>
    <col min="15365" max="15365" width="18.7109375" style="380" bestFit="1" customWidth="1"/>
    <col min="15366" max="15366" width="16.28515625" style="380" customWidth="1"/>
    <col min="15367" max="15367" width="18.7109375" style="380" customWidth="1"/>
    <col min="15368" max="15368" width="21.85546875" style="380" bestFit="1" customWidth="1"/>
    <col min="15369" max="15369" width="31.28515625" style="380" customWidth="1"/>
    <col min="15370" max="15370" width="16.140625" style="380" bestFit="1" customWidth="1"/>
    <col min="15371" max="15371" width="12" style="380" bestFit="1" customWidth="1"/>
    <col min="15372" max="15372" width="12.140625" style="380" customWidth="1"/>
    <col min="15373" max="15373" width="14.140625" style="380" customWidth="1"/>
    <col min="15374" max="15374" width="16.28515625" style="380" bestFit="1" customWidth="1"/>
    <col min="15375" max="15609" width="9.140625" style="380"/>
    <col min="15610" max="15610" width="47.140625" style="380" customWidth="1"/>
    <col min="15611" max="15611" width="18.140625" style="380" customWidth="1"/>
    <col min="15612" max="15612" width="18" style="380" customWidth="1"/>
    <col min="15613" max="15613" width="16.28515625" style="380" customWidth="1"/>
    <col min="15614" max="15614" width="16.85546875" style="380" bestFit="1" customWidth="1"/>
    <col min="15615" max="15615" width="18.7109375" style="380" customWidth="1"/>
    <col min="15616" max="15616" width="21.85546875" style="380" bestFit="1" customWidth="1"/>
    <col min="15617" max="15617" width="35.85546875" style="380" customWidth="1"/>
    <col min="15618" max="15618" width="16.140625" style="380" customWidth="1"/>
    <col min="15619" max="15619" width="18.42578125" style="380" customWidth="1"/>
    <col min="15620" max="15620" width="17.85546875" style="380" customWidth="1"/>
    <col min="15621" max="15621" width="18.7109375" style="380" bestFit="1" customWidth="1"/>
    <col min="15622" max="15622" width="16.28515625" style="380" customWidth="1"/>
    <col min="15623" max="15623" width="18.7109375" style="380" customWidth="1"/>
    <col min="15624" max="15624" width="21.85546875" style="380" bestFit="1" customWidth="1"/>
    <col min="15625" max="15625" width="31.28515625" style="380" customWidth="1"/>
    <col min="15626" max="15626" width="16.140625" style="380" bestFit="1" customWidth="1"/>
    <col min="15627" max="15627" width="12" style="380" bestFit="1" customWidth="1"/>
    <col min="15628" max="15628" width="12.140625" style="380" customWidth="1"/>
    <col min="15629" max="15629" width="14.140625" style="380" customWidth="1"/>
    <col min="15630" max="15630" width="16.28515625" style="380" bestFit="1" customWidth="1"/>
    <col min="15631" max="15865" width="9.140625" style="380"/>
    <col min="15866" max="15866" width="47.140625" style="380" customWidth="1"/>
    <col min="15867" max="15867" width="18.140625" style="380" customWidth="1"/>
    <col min="15868" max="15868" width="18" style="380" customWidth="1"/>
    <col min="15869" max="15869" width="16.28515625" style="380" customWidth="1"/>
    <col min="15870" max="15870" width="16.85546875" style="380" bestFit="1" customWidth="1"/>
    <col min="15871" max="15871" width="18.7109375" style="380" customWidth="1"/>
    <col min="15872" max="15872" width="21.85546875" style="380" bestFit="1" customWidth="1"/>
    <col min="15873" max="15873" width="35.85546875" style="380" customWidth="1"/>
    <col min="15874" max="15874" width="16.140625" style="380" customWidth="1"/>
    <col min="15875" max="15875" width="18.42578125" style="380" customWidth="1"/>
    <col min="15876" max="15876" width="17.85546875" style="380" customWidth="1"/>
    <col min="15877" max="15877" width="18.7109375" style="380" bestFit="1" customWidth="1"/>
    <col min="15878" max="15878" width="16.28515625" style="380" customWidth="1"/>
    <col min="15879" max="15879" width="18.7109375" style="380" customWidth="1"/>
    <col min="15880" max="15880" width="21.85546875" style="380" bestFit="1" customWidth="1"/>
    <col min="15881" max="15881" width="31.28515625" style="380" customWidth="1"/>
    <col min="15882" max="15882" width="16.140625" style="380" bestFit="1" customWidth="1"/>
    <col min="15883" max="15883" width="12" style="380" bestFit="1" customWidth="1"/>
    <col min="15884" max="15884" width="12.140625" style="380" customWidth="1"/>
    <col min="15885" max="15885" width="14.140625" style="380" customWidth="1"/>
    <col min="15886" max="15886" width="16.28515625" style="380" bestFit="1" customWidth="1"/>
    <col min="15887" max="16121" width="9.140625" style="380"/>
    <col min="16122" max="16122" width="47.140625" style="380" customWidth="1"/>
    <col min="16123" max="16123" width="18.140625" style="380" customWidth="1"/>
    <col min="16124" max="16124" width="18" style="380" customWidth="1"/>
    <col min="16125" max="16125" width="16.28515625" style="380" customWidth="1"/>
    <col min="16126" max="16126" width="16.85546875" style="380" bestFit="1" customWidth="1"/>
    <col min="16127" max="16127" width="18.7109375" style="380" customWidth="1"/>
    <col min="16128" max="16128" width="21.85546875" style="380" bestFit="1" customWidth="1"/>
    <col min="16129" max="16129" width="35.85546875" style="380" customWidth="1"/>
    <col min="16130" max="16130" width="16.140625" style="380" customWidth="1"/>
    <col min="16131" max="16131" width="18.42578125" style="380" customWidth="1"/>
    <col min="16132" max="16132" width="17.85546875" style="380" customWidth="1"/>
    <col min="16133" max="16133" width="18.7109375" style="380" bestFit="1" customWidth="1"/>
    <col min="16134" max="16134" width="16.28515625" style="380" customWidth="1"/>
    <col min="16135" max="16135" width="18.7109375" style="380" customWidth="1"/>
    <col min="16136" max="16136" width="21.85546875" style="380" bestFit="1" customWidth="1"/>
    <col min="16137" max="16137" width="31.28515625" style="380" customWidth="1"/>
    <col min="16138" max="16138" width="16.140625" style="380" bestFit="1" customWidth="1"/>
    <col min="16139" max="16139" width="12" style="380" bestFit="1" customWidth="1"/>
    <col min="16140" max="16140" width="12.140625" style="380" customWidth="1"/>
    <col min="16141" max="16141" width="14.140625" style="380" customWidth="1"/>
    <col min="16142" max="16142" width="16.28515625" style="380" bestFit="1" customWidth="1"/>
    <col min="16143" max="16384" width="9.140625" style="380"/>
  </cols>
  <sheetData>
    <row r="1" spans="1:33" s="339" customFormat="1">
      <c r="A1" s="550" t="s">
        <v>303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</row>
    <row r="2" spans="1:33" s="339" customFormat="1">
      <c r="A2" s="552" t="s">
        <v>304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</row>
    <row r="3" spans="1:33" s="339" customFormat="1">
      <c r="A3" s="546" t="s">
        <v>305</v>
      </c>
      <c r="B3" s="546"/>
      <c r="C3" s="546"/>
      <c r="D3" s="546"/>
      <c r="E3" s="546"/>
      <c r="F3" s="546"/>
      <c r="G3" s="546"/>
      <c r="H3" s="546"/>
      <c r="I3" s="546"/>
      <c r="J3" s="546" t="s">
        <v>306</v>
      </c>
      <c r="K3" s="546"/>
      <c r="L3" s="546"/>
      <c r="M3" s="546"/>
      <c r="N3" s="546"/>
      <c r="O3" s="546"/>
      <c r="P3" s="546"/>
      <c r="Q3" s="546"/>
      <c r="R3" s="546" t="s">
        <v>233</v>
      </c>
      <c r="S3" s="546"/>
      <c r="T3" s="546"/>
    </row>
    <row r="4" spans="1:33" ht="53.25" customHeight="1">
      <c r="A4" s="265" t="s">
        <v>216</v>
      </c>
      <c r="B4" s="265" t="s">
        <v>234</v>
      </c>
      <c r="C4" s="265" t="s">
        <v>235</v>
      </c>
      <c r="D4" s="265" t="s">
        <v>8</v>
      </c>
      <c r="E4" s="265" t="s">
        <v>104</v>
      </c>
      <c r="F4" s="265" t="s">
        <v>52</v>
      </c>
      <c r="G4" s="265" t="s">
        <v>105</v>
      </c>
      <c r="H4" s="265" t="s">
        <v>106</v>
      </c>
      <c r="I4" s="265" t="s">
        <v>107</v>
      </c>
      <c r="J4" s="265" t="s">
        <v>234</v>
      </c>
      <c r="K4" s="265" t="s">
        <v>235</v>
      </c>
      <c r="L4" s="265" t="s">
        <v>8</v>
      </c>
      <c r="M4" s="265" t="s">
        <v>104</v>
      </c>
      <c r="N4" s="265" t="s">
        <v>52</v>
      </c>
      <c r="O4" s="265" t="s">
        <v>105</v>
      </c>
      <c r="P4" s="265" t="s">
        <v>106</v>
      </c>
      <c r="Q4" s="265" t="s">
        <v>107</v>
      </c>
      <c r="R4" s="266" t="s">
        <v>236</v>
      </c>
      <c r="S4" s="266" t="s">
        <v>307</v>
      </c>
      <c r="T4" s="266" t="s">
        <v>308</v>
      </c>
    </row>
    <row r="5" spans="1:33" s="339" customFormat="1" ht="42" customHeight="1">
      <c r="A5" s="391" t="s">
        <v>217</v>
      </c>
      <c r="B5" s="392">
        <v>4170753577.098</v>
      </c>
      <c r="C5" s="392">
        <v>858011421.37050009</v>
      </c>
      <c r="D5" s="392">
        <v>504964997.08743894</v>
      </c>
      <c r="E5" s="392">
        <v>277267476.49199998</v>
      </c>
      <c r="F5" s="354">
        <f>SUM(B5:E5)</f>
        <v>5810997472.0479383</v>
      </c>
      <c r="G5" s="393">
        <v>2009310470946.9399</v>
      </c>
      <c r="H5" s="354" t="s">
        <v>218</v>
      </c>
      <c r="I5" s="394">
        <f>SUM(F5/G5)</f>
        <v>2.8920356291725065E-3</v>
      </c>
      <c r="J5" s="349">
        <v>4225430580.3855009</v>
      </c>
      <c r="K5" s="349">
        <v>859125133.98449993</v>
      </c>
      <c r="L5" s="349">
        <v>490155594.35850012</v>
      </c>
      <c r="M5" s="349">
        <v>267764210.037</v>
      </c>
      <c r="N5" s="392">
        <f>SUM(J5:M5)</f>
        <v>5842475518.765501</v>
      </c>
      <c r="O5" s="395">
        <v>1834277841000</v>
      </c>
      <c r="P5" s="392" t="s">
        <v>218</v>
      </c>
      <c r="Q5" s="396">
        <f>SUM(N5/O5)</f>
        <v>3.1851638765806258E-3</v>
      </c>
      <c r="R5" s="397">
        <f t="shared" ref="R5:S8" si="0">SUM(N5-F5)/F5*100</f>
        <v>0.54169782156984891</v>
      </c>
      <c r="S5" s="398">
        <f t="shared" si="0"/>
        <v>-8.7110793716439083</v>
      </c>
      <c r="T5" s="361">
        <f>SUM(Q5-I5)/I5*100</f>
        <v>10.135706643835215</v>
      </c>
      <c r="U5" s="399"/>
    </row>
    <row r="6" spans="1:33" s="339" customFormat="1" ht="42" customHeight="1">
      <c r="A6" s="391" t="s">
        <v>219</v>
      </c>
      <c r="B6" s="392">
        <v>1390251192.3659997</v>
      </c>
      <c r="C6" s="392">
        <v>286003807.12349999</v>
      </c>
      <c r="D6" s="392">
        <v>168321665.695813</v>
      </c>
      <c r="E6" s="392">
        <v>92422492.16399999</v>
      </c>
      <c r="F6" s="354">
        <f>SUM(B6:E6)</f>
        <v>1936999157.3493125</v>
      </c>
      <c r="G6" s="400">
        <v>139595</v>
      </c>
      <c r="H6" s="401" t="s">
        <v>220</v>
      </c>
      <c r="I6" s="402">
        <f>SUM(F6/G6)</f>
        <v>13875.84911600926</v>
      </c>
      <c r="J6" s="349">
        <v>1408476860.1285005</v>
      </c>
      <c r="K6" s="349">
        <v>286375044.66149998</v>
      </c>
      <c r="L6" s="349">
        <v>163385198.11950004</v>
      </c>
      <c r="M6" s="349">
        <v>89254736.67899999</v>
      </c>
      <c r="N6" s="392">
        <f>SUM(J6:M6)</f>
        <v>1947491839.5885005</v>
      </c>
      <c r="O6" s="403">
        <v>137904</v>
      </c>
      <c r="P6" s="400" t="s">
        <v>220</v>
      </c>
      <c r="Q6" s="404">
        <f>SUM(N6/O6)</f>
        <v>14122.083765434654</v>
      </c>
      <c r="R6" s="398">
        <f t="shared" si="0"/>
        <v>0.54169782156986956</v>
      </c>
      <c r="S6" s="398">
        <f t="shared" si="0"/>
        <v>-1.2113614384469358</v>
      </c>
      <c r="T6" s="347">
        <f>SUM(Q6-I6)/I6*100</f>
        <v>1.7745555415509751</v>
      </c>
      <c r="U6" s="399"/>
    </row>
    <row r="7" spans="1:33" s="339" customFormat="1" ht="37.5">
      <c r="A7" s="391" t="s">
        <v>221</v>
      </c>
      <c r="B7" s="392">
        <v>1390251192.3659997</v>
      </c>
      <c r="C7" s="392">
        <v>286003807.12349999</v>
      </c>
      <c r="D7" s="392">
        <v>168321665.695813</v>
      </c>
      <c r="E7" s="392">
        <v>92422492.16399999</v>
      </c>
      <c r="F7" s="354">
        <f>SUM(B7:E7)</f>
        <v>1936999157.3493125</v>
      </c>
      <c r="G7" s="400">
        <v>291523</v>
      </c>
      <c r="H7" s="405" t="s">
        <v>309</v>
      </c>
      <c r="I7" s="402">
        <f>SUM(F7/G7)</f>
        <v>6644.4128159675656</v>
      </c>
      <c r="J7" s="349">
        <v>1408476860.1285005</v>
      </c>
      <c r="K7" s="349">
        <v>286375044.66149998</v>
      </c>
      <c r="L7" s="349">
        <v>163385198.11950004</v>
      </c>
      <c r="M7" s="349">
        <v>89254736.67899999</v>
      </c>
      <c r="N7" s="392">
        <f>SUM(J7:M7)</f>
        <v>1947491839.5885005</v>
      </c>
      <c r="O7" s="403">
        <v>264762</v>
      </c>
      <c r="P7" s="405" t="s">
        <v>222</v>
      </c>
      <c r="Q7" s="404">
        <f>SUM(N7/O7)</f>
        <v>7355.6320000169981</v>
      </c>
      <c r="R7" s="398">
        <f t="shared" si="0"/>
        <v>0.54169782156986956</v>
      </c>
      <c r="S7" s="398">
        <f t="shared" si="0"/>
        <v>-9.1797216686161995</v>
      </c>
      <c r="T7" s="347">
        <f>SUM(Q7-I7)/I7*100</f>
        <v>10.704018605530669</v>
      </c>
      <c r="U7" s="399"/>
    </row>
    <row r="8" spans="1:33" s="339" customFormat="1" ht="37.5">
      <c r="A8" s="391" t="s">
        <v>223</v>
      </c>
      <c r="B8" s="392">
        <v>2317085320.6099997</v>
      </c>
      <c r="C8" s="392">
        <v>476673011.8725</v>
      </c>
      <c r="D8" s="392">
        <v>280536109.49302167</v>
      </c>
      <c r="E8" s="392">
        <v>154037486.94</v>
      </c>
      <c r="F8" s="354">
        <f>SUM(B8:E8)</f>
        <v>3228331928.9155211</v>
      </c>
      <c r="G8" s="400">
        <v>5</v>
      </c>
      <c r="H8" s="405" t="s">
        <v>310</v>
      </c>
      <c r="I8" s="402">
        <f>SUM(F8/G8)</f>
        <v>645666385.78310418</v>
      </c>
      <c r="J8" s="349">
        <v>2347461433.5475006</v>
      </c>
      <c r="K8" s="349">
        <v>477291741.10250002</v>
      </c>
      <c r="L8" s="349">
        <v>272308663.53250009</v>
      </c>
      <c r="M8" s="349">
        <v>148757894.465</v>
      </c>
      <c r="N8" s="392">
        <f>SUM(J8:M8)</f>
        <v>3245819732.647501</v>
      </c>
      <c r="O8" s="406">
        <v>6</v>
      </c>
      <c r="P8" s="405" t="s">
        <v>311</v>
      </c>
      <c r="Q8" s="404">
        <f>SUM(N8/O8)</f>
        <v>540969955.44125021</v>
      </c>
      <c r="R8" s="397">
        <f t="shared" si="0"/>
        <v>0.54169782156986701</v>
      </c>
      <c r="S8" s="398">
        <f t="shared" si="0"/>
        <v>20</v>
      </c>
      <c r="T8" s="347">
        <f>SUM(Q8-I8)/I8*100</f>
        <v>-16.215251815358432</v>
      </c>
      <c r="U8" s="399"/>
    </row>
    <row r="9" spans="1:33" s="411" customFormat="1" ht="29.25" customHeight="1">
      <c r="A9" s="407" t="s">
        <v>312</v>
      </c>
      <c r="B9" s="408">
        <f>SUM(B5:B8)</f>
        <v>9268341282.4399986</v>
      </c>
      <c r="C9" s="408">
        <f>SUM(C5:C8)</f>
        <v>1906692047.4899998</v>
      </c>
      <c r="D9" s="408">
        <f>SUM(D5:D8)</f>
        <v>1122144437.9720867</v>
      </c>
      <c r="E9" s="408">
        <f>SUM(E5:E8)</f>
        <v>616149947.75999999</v>
      </c>
      <c r="F9" s="408">
        <f>SUM(B9:E9)</f>
        <v>12913327715.662085</v>
      </c>
      <c r="G9" s="408"/>
      <c r="H9" s="408"/>
      <c r="I9" s="408"/>
      <c r="J9" s="408">
        <v>9389845734.1914253</v>
      </c>
      <c r="K9" s="408">
        <v>1909166964.4099998</v>
      </c>
      <c r="L9" s="408">
        <v>1089234654.1303761</v>
      </c>
      <c r="M9" s="408">
        <v>595031577.8599999</v>
      </c>
      <c r="N9" s="408">
        <f>SUM(N5:N8)</f>
        <v>12983278930.590004</v>
      </c>
      <c r="O9" s="408"/>
      <c r="P9" s="408"/>
      <c r="Q9" s="408"/>
      <c r="R9" s="408"/>
      <c r="S9" s="408"/>
      <c r="T9" s="408"/>
      <c r="U9" s="409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</row>
    <row r="10" spans="1:33">
      <c r="F10" s="386"/>
      <c r="J10" s="383"/>
      <c r="K10" s="383"/>
      <c r="L10" s="383"/>
      <c r="T10" s="412"/>
    </row>
    <row r="11" spans="1:33">
      <c r="A11" s="380" t="s">
        <v>313</v>
      </c>
      <c r="J11" s="381"/>
      <c r="K11" s="382"/>
      <c r="L11" s="382"/>
      <c r="M11" s="382"/>
      <c r="N11" s="382"/>
      <c r="O11" s="383"/>
      <c r="Q11" s="413"/>
    </row>
    <row r="12" spans="1:33" ht="32.25" customHeight="1">
      <c r="A12" s="414" t="s">
        <v>314</v>
      </c>
      <c r="H12" s="415"/>
      <c r="J12" s="382"/>
      <c r="K12" s="382"/>
      <c r="L12" s="382"/>
      <c r="M12" s="382"/>
      <c r="N12" s="416"/>
      <c r="O12" s="417"/>
      <c r="P12" s="418"/>
    </row>
    <row r="13" spans="1:33">
      <c r="A13" s="380" t="s">
        <v>315</v>
      </c>
    </row>
  </sheetData>
  <sheetProtection password="CCC5" sheet="1" objects="1" scenarios="1"/>
  <mergeCells count="5">
    <mergeCell ref="A1:T1"/>
    <mergeCell ref="A2:T2"/>
    <mergeCell ref="A3:I3"/>
    <mergeCell ref="J3:Q3"/>
    <mergeCell ref="R3:T3"/>
  </mergeCells>
  <pageMargins left="0.5" right="0" top="0.74803149606299202" bottom="0.66929133858267698" header="0.27559055118110198" footer="0.196850393700787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6" tint="-0.249977111117893"/>
  </sheetPr>
  <dimension ref="A1:T35"/>
  <sheetViews>
    <sheetView topLeftCell="J1" zoomScale="90" zoomScaleNormal="90" workbookViewId="0">
      <selection activeCell="O14" sqref="O14"/>
    </sheetView>
  </sheetViews>
  <sheetFormatPr defaultRowHeight="21"/>
  <cols>
    <col min="1" max="1" width="20.85546875" style="438" customWidth="1"/>
    <col min="2" max="4" width="18.7109375" style="438" bestFit="1" customWidth="1"/>
    <col min="5" max="5" width="16.85546875" style="438" bestFit="1" customWidth="1"/>
    <col min="6" max="6" width="19.85546875" style="438" bestFit="1" customWidth="1"/>
    <col min="7" max="7" width="22" style="438" customWidth="1"/>
    <col min="8" max="8" width="24.5703125" style="438" customWidth="1"/>
    <col min="9" max="9" width="13.28515625" style="438" bestFit="1" customWidth="1"/>
    <col min="10" max="10" width="18.5703125" style="438" customWidth="1"/>
    <col min="11" max="11" width="18.7109375" style="438" customWidth="1"/>
    <col min="12" max="12" width="17.85546875" style="438" customWidth="1"/>
    <col min="13" max="13" width="16.7109375" style="438" customWidth="1"/>
    <col min="14" max="14" width="19" style="438" customWidth="1"/>
    <col min="15" max="15" width="22" style="438" customWidth="1"/>
    <col min="16" max="16" width="24.42578125" style="438" customWidth="1"/>
    <col min="17" max="17" width="12.5703125" style="438" customWidth="1"/>
    <col min="18" max="18" width="15.42578125" style="438" customWidth="1"/>
    <col min="19" max="19" width="15.28515625" style="438" customWidth="1"/>
    <col min="20" max="20" width="14" style="438" bestFit="1" customWidth="1"/>
    <col min="21" max="256" width="9.140625" style="438"/>
    <col min="257" max="257" width="21.42578125" style="438" customWidth="1"/>
    <col min="258" max="258" width="17.7109375" style="438" customWidth="1"/>
    <col min="259" max="259" width="18.7109375" style="438" bestFit="1" customWidth="1"/>
    <col min="260" max="260" width="17" style="438" customWidth="1"/>
    <col min="261" max="261" width="16.85546875" style="438" bestFit="1" customWidth="1"/>
    <col min="262" max="262" width="19" style="438" customWidth="1"/>
    <col min="263" max="263" width="22.85546875" style="438" bestFit="1" customWidth="1"/>
    <col min="264" max="264" width="24.5703125" style="438" customWidth="1"/>
    <col min="265" max="265" width="15.28515625" style="438" customWidth="1"/>
    <col min="266" max="266" width="18.5703125" style="438" customWidth="1"/>
    <col min="267" max="267" width="18.7109375" style="438" customWidth="1"/>
    <col min="268" max="268" width="17.85546875" style="438" customWidth="1"/>
    <col min="269" max="269" width="16.85546875" style="438" customWidth="1"/>
    <col min="270" max="270" width="19" style="438" customWidth="1"/>
    <col min="271" max="271" width="22.5703125" style="438" customWidth="1"/>
    <col min="272" max="272" width="24.42578125" style="438" customWidth="1"/>
    <col min="273" max="273" width="12.5703125" style="438" customWidth="1"/>
    <col min="274" max="274" width="12" style="438" bestFit="1" customWidth="1"/>
    <col min="275" max="275" width="11.7109375" style="438" customWidth="1"/>
    <col min="276" max="276" width="14" style="438" bestFit="1" customWidth="1"/>
    <col min="277" max="512" width="9.140625" style="438"/>
    <col min="513" max="513" width="21.42578125" style="438" customWidth="1"/>
    <col min="514" max="514" width="17.7109375" style="438" customWidth="1"/>
    <col min="515" max="515" width="18.7109375" style="438" bestFit="1" customWidth="1"/>
    <col min="516" max="516" width="17" style="438" customWidth="1"/>
    <col min="517" max="517" width="16.85546875" style="438" bestFit="1" customWidth="1"/>
    <col min="518" max="518" width="19" style="438" customWidth="1"/>
    <col min="519" max="519" width="22.85546875" style="438" bestFit="1" customWidth="1"/>
    <col min="520" max="520" width="24.5703125" style="438" customWidth="1"/>
    <col min="521" max="521" width="15.28515625" style="438" customWidth="1"/>
    <col min="522" max="522" width="18.5703125" style="438" customWidth="1"/>
    <col min="523" max="523" width="18.7109375" style="438" customWidth="1"/>
    <col min="524" max="524" width="17.85546875" style="438" customWidth="1"/>
    <col min="525" max="525" width="16.85546875" style="438" customWidth="1"/>
    <col min="526" max="526" width="19" style="438" customWidth="1"/>
    <col min="527" max="527" width="22.5703125" style="438" customWidth="1"/>
    <col min="528" max="528" width="24.42578125" style="438" customWidth="1"/>
    <col min="529" max="529" width="12.5703125" style="438" customWidth="1"/>
    <col min="530" max="530" width="12" style="438" bestFit="1" customWidth="1"/>
    <col min="531" max="531" width="11.7109375" style="438" customWidth="1"/>
    <col min="532" max="532" width="14" style="438" bestFit="1" customWidth="1"/>
    <col min="533" max="768" width="9.140625" style="438"/>
    <col min="769" max="769" width="21.42578125" style="438" customWidth="1"/>
    <col min="770" max="770" width="17.7109375" style="438" customWidth="1"/>
    <col min="771" max="771" width="18.7109375" style="438" bestFit="1" customWidth="1"/>
    <col min="772" max="772" width="17" style="438" customWidth="1"/>
    <col min="773" max="773" width="16.85546875" style="438" bestFit="1" customWidth="1"/>
    <col min="774" max="774" width="19" style="438" customWidth="1"/>
    <col min="775" max="775" width="22.85546875" style="438" bestFit="1" customWidth="1"/>
    <col min="776" max="776" width="24.5703125" style="438" customWidth="1"/>
    <col min="777" max="777" width="15.28515625" style="438" customWidth="1"/>
    <col min="778" max="778" width="18.5703125" style="438" customWidth="1"/>
    <col min="779" max="779" width="18.7109375" style="438" customWidth="1"/>
    <col min="780" max="780" width="17.85546875" style="438" customWidth="1"/>
    <col min="781" max="781" width="16.85546875" style="438" customWidth="1"/>
    <col min="782" max="782" width="19" style="438" customWidth="1"/>
    <col min="783" max="783" width="22.5703125" style="438" customWidth="1"/>
    <col min="784" max="784" width="24.42578125" style="438" customWidth="1"/>
    <col min="785" max="785" width="12.5703125" style="438" customWidth="1"/>
    <col min="786" max="786" width="12" style="438" bestFit="1" customWidth="1"/>
    <col min="787" max="787" width="11.7109375" style="438" customWidth="1"/>
    <col min="788" max="788" width="14" style="438" bestFit="1" customWidth="1"/>
    <col min="789" max="1024" width="9.140625" style="438"/>
    <col min="1025" max="1025" width="21.42578125" style="438" customWidth="1"/>
    <col min="1026" max="1026" width="17.7109375" style="438" customWidth="1"/>
    <col min="1027" max="1027" width="18.7109375" style="438" bestFit="1" customWidth="1"/>
    <col min="1028" max="1028" width="17" style="438" customWidth="1"/>
    <col min="1029" max="1029" width="16.85546875" style="438" bestFit="1" customWidth="1"/>
    <col min="1030" max="1030" width="19" style="438" customWidth="1"/>
    <col min="1031" max="1031" width="22.85546875" style="438" bestFit="1" customWidth="1"/>
    <col min="1032" max="1032" width="24.5703125" style="438" customWidth="1"/>
    <col min="1033" max="1033" width="15.28515625" style="438" customWidth="1"/>
    <col min="1034" max="1034" width="18.5703125" style="438" customWidth="1"/>
    <col min="1035" max="1035" width="18.7109375" style="438" customWidth="1"/>
    <col min="1036" max="1036" width="17.85546875" style="438" customWidth="1"/>
    <col min="1037" max="1037" width="16.85546875" style="438" customWidth="1"/>
    <col min="1038" max="1038" width="19" style="438" customWidth="1"/>
    <col min="1039" max="1039" width="22.5703125" style="438" customWidth="1"/>
    <col min="1040" max="1040" width="24.42578125" style="438" customWidth="1"/>
    <col min="1041" max="1041" width="12.5703125" style="438" customWidth="1"/>
    <col min="1042" max="1042" width="12" style="438" bestFit="1" customWidth="1"/>
    <col min="1043" max="1043" width="11.7109375" style="438" customWidth="1"/>
    <col min="1044" max="1044" width="14" style="438" bestFit="1" customWidth="1"/>
    <col min="1045" max="1280" width="9.140625" style="438"/>
    <col min="1281" max="1281" width="21.42578125" style="438" customWidth="1"/>
    <col min="1282" max="1282" width="17.7109375" style="438" customWidth="1"/>
    <col min="1283" max="1283" width="18.7109375" style="438" bestFit="1" customWidth="1"/>
    <col min="1284" max="1284" width="17" style="438" customWidth="1"/>
    <col min="1285" max="1285" width="16.85546875" style="438" bestFit="1" customWidth="1"/>
    <col min="1286" max="1286" width="19" style="438" customWidth="1"/>
    <col min="1287" max="1287" width="22.85546875" style="438" bestFit="1" customWidth="1"/>
    <col min="1288" max="1288" width="24.5703125" style="438" customWidth="1"/>
    <col min="1289" max="1289" width="15.28515625" style="438" customWidth="1"/>
    <col min="1290" max="1290" width="18.5703125" style="438" customWidth="1"/>
    <col min="1291" max="1291" width="18.7109375" style="438" customWidth="1"/>
    <col min="1292" max="1292" width="17.85546875" style="438" customWidth="1"/>
    <col min="1293" max="1293" width="16.85546875" style="438" customWidth="1"/>
    <col min="1294" max="1294" width="19" style="438" customWidth="1"/>
    <col min="1295" max="1295" width="22.5703125" style="438" customWidth="1"/>
    <col min="1296" max="1296" width="24.42578125" style="438" customWidth="1"/>
    <col min="1297" max="1297" width="12.5703125" style="438" customWidth="1"/>
    <col min="1298" max="1298" width="12" style="438" bestFit="1" customWidth="1"/>
    <col min="1299" max="1299" width="11.7109375" style="438" customWidth="1"/>
    <col min="1300" max="1300" width="14" style="438" bestFit="1" customWidth="1"/>
    <col min="1301" max="1536" width="9.140625" style="438"/>
    <col min="1537" max="1537" width="21.42578125" style="438" customWidth="1"/>
    <col min="1538" max="1538" width="17.7109375" style="438" customWidth="1"/>
    <col min="1539" max="1539" width="18.7109375" style="438" bestFit="1" customWidth="1"/>
    <col min="1540" max="1540" width="17" style="438" customWidth="1"/>
    <col min="1541" max="1541" width="16.85546875" style="438" bestFit="1" customWidth="1"/>
    <col min="1542" max="1542" width="19" style="438" customWidth="1"/>
    <col min="1543" max="1543" width="22.85546875" style="438" bestFit="1" customWidth="1"/>
    <col min="1544" max="1544" width="24.5703125" style="438" customWidth="1"/>
    <col min="1545" max="1545" width="15.28515625" style="438" customWidth="1"/>
    <col min="1546" max="1546" width="18.5703125" style="438" customWidth="1"/>
    <col min="1547" max="1547" width="18.7109375" style="438" customWidth="1"/>
    <col min="1548" max="1548" width="17.85546875" style="438" customWidth="1"/>
    <col min="1549" max="1549" width="16.85546875" style="438" customWidth="1"/>
    <col min="1550" max="1550" width="19" style="438" customWidth="1"/>
    <col min="1551" max="1551" width="22.5703125" style="438" customWidth="1"/>
    <col min="1552" max="1552" width="24.42578125" style="438" customWidth="1"/>
    <col min="1553" max="1553" width="12.5703125" style="438" customWidth="1"/>
    <col min="1554" max="1554" width="12" style="438" bestFit="1" customWidth="1"/>
    <col min="1555" max="1555" width="11.7109375" style="438" customWidth="1"/>
    <col min="1556" max="1556" width="14" style="438" bestFit="1" customWidth="1"/>
    <col min="1557" max="1792" width="9.140625" style="438"/>
    <col min="1793" max="1793" width="21.42578125" style="438" customWidth="1"/>
    <col min="1794" max="1794" width="17.7109375" style="438" customWidth="1"/>
    <col min="1795" max="1795" width="18.7109375" style="438" bestFit="1" customWidth="1"/>
    <col min="1796" max="1796" width="17" style="438" customWidth="1"/>
    <col min="1797" max="1797" width="16.85546875" style="438" bestFit="1" customWidth="1"/>
    <col min="1798" max="1798" width="19" style="438" customWidth="1"/>
    <col min="1799" max="1799" width="22.85546875" style="438" bestFit="1" customWidth="1"/>
    <col min="1800" max="1800" width="24.5703125" style="438" customWidth="1"/>
    <col min="1801" max="1801" width="15.28515625" style="438" customWidth="1"/>
    <col min="1802" max="1802" width="18.5703125" style="438" customWidth="1"/>
    <col min="1803" max="1803" width="18.7109375" style="438" customWidth="1"/>
    <col min="1804" max="1804" width="17.85546875" style="438" customWidth="1"/>
    <col min="1805" max="1805" width="16.85546875" style="438" customWidth="1"/>
    <col min="1806" max="1806" width="19" style="438" customWidth="1"/>
    <col min="1807" max="1807" width="22.5703125" style="438" customWidth="1"/>
    <col min="1808" max="1808" width="24.42578125" style="438" customWidth="1"/>
    <col min="1809" max="1809" width="12.5703125" style="438" customWidth="1"/>
    <col min="1810" max="1810" width="12" style="438" bestFit="1" customWidth="1"/>
    <col min="1811" max="1811" width="11.7109375" style="438" customWidth="1"/>
    <col min="1812" max="1812" width="14" style="438" bestFit="1" customWidth="1"/>
    <col min="1813" max="2048" width="9.140625" style="438"/>
    <col min="2049" max="2049" width="21.42578125" style="438" customWidth="1"/>
    <col min="2050" max="2050" width="17.7109375" style="438" customWidth="1"/>
    <col min="2051" max="2051" width="18.7109375" style="438" bestFit="1" customWidth="1"/>
    <col min="2052" max="2052" width="17" style="438" customWidth="1"/>
    <col min="2053" max="2053" width="16.85546875" style="438" bestFit="1" customWidth="1"/>
    <col min="2054" max="2054" width="19" style="438" customWidth="1"/>
    <col min="2055" max="2055" width="22.85546875" style="438" bestFit="1" customWidth="1"/>
    <col min="2056" max="2056" width="24.5703125" style="438" customWidth="1"/>
    <col min="2057" max="2057" width="15.28515625" style="438" customWidth="1"/>
    <col min="2058" max="2058" width="18.5703125" style="438" customWidth="1"/>
    <col min="2059" max="2059" width="18.7109375" style="438" customWidth="1"/>
    <col min="2060" max="2060" width="17.85546875" style="438" customWidth="1"/>
    <col min="2061" max="2061" width="16.85546875" style="438" customWidth="1"/>
    <col min="2062" max="2062" width="19" style="438" customWidth="1"/>
    <col min="2063" max="2063" width="22.5703125" style="438" customWidth="1"/>
    <col min="2064" max="2064" width="24.42578125" style="438" customWidth="1"/>
    <col min="2065" max="2065" width="12.5703125" style="438" customWidth="1"/>
    <col min="2066" max="2066" width="12" style="438" bestFit="1" customWidth="1"/>
    <col min="2067" max="2067" width="11.7109375" style="438" customWidth="1"/>
    <col min="2068" max="2068" width="14" style="438" bestFit="1" customWidth="1"/>
    <col min="2069" max="2304" width="9.140625" style="438"/>
    <col min="2305" max="2305" width="21.42578125" style="438" customWidth="1"/>
    <col min="2306" max="2306" width="17.7109375" style="438" customWidth="1"/>
    <col min="2307" max="2307" width="18.7109375" style="438" bestFit="1" customWidth="1"/>
    <col min="2308" max="2308" width="17" style="438" customWidth="1"/>
    <col min="2309" max="2309" width="16.85546875" style="438" bestFit="1" customWidth="1"/>
    <col min="2310" max="2310" width="19" style="438" customWidth="1"/>
    <col min="2311" max="2311" width="22.85546875" style="438" bestFit="1" customWidth="1"/>
    <col min="2312" max="2312" width="24.5703125" style="438" customWidth="1"/>
    <col min="2313" max="2313" width="15.28515625" style="438" customWidth="1"/>
    <col min="2314" max="2314" width="18.5703125" style="438" customWidth="1"/>
    <col min="2315" max="2315" width="18.7109375" style="438" customWidth="1"/>
    <col min="2316" max="2316" width="17.85546875" style="438" customWidth="1"/>
    <col min="2317" max="2317" width="16.85546875" style="438" customWidth="1"/>
    <col min="2318" max="2318" width="19" style="438" customWidth="1"/>
    <col min="2319" max="2319" width="22.5703125" style="438" customWidth="1"/>
    <col min="2320" max="2320" width="24.42578125" style="438" customWidth="1"/>
    <col min="2321" max="2321" width="12.5703125" style="438" customWidth="1"/>
    <col min="2322" max="2322" width="12" style="438" bestFit="1" customWidth="1"/>
    <col min="2323" max="2323" width="11.7109375" style="438" customWidth="1"/>
    <col min="2324" max="2324" width="14" style="438" bestFit="1" customWidth="1"/>
    <col min="2325" max="2560" width="9.140625" style="438"/>
    <col min="2561" max="2561" width="21.42578125" style="438" customWidth="1"/>
    <col min="2562" max="2562" width="17.7109375" style="438" customWidth="1"/>
    <col min="2563" max="2563" width="18.7109375" style="438" bestFit="1" customWidth="1"/>
    <col min="2564" max="2564" width="17" style="438" customWidth="1"/>
    <col min="2565" max="2565" width="16.85546875" style="438" bestFit="1" customWidth="1"/>
    <col min="2566" max="2566" width="19" style="438" customWidth="1"/>
    <col min="2567" max="2567" width="22.85546875" style="438" bestFit="1" customWidth="1"/>
    <col min="2568" max="2568" width="24.5703125" style="438" customWidth="1"/>
    <col min="2569" max="2569" width="15.28515625" style="438" customWidth="1"/>
    <col min="2570" max="2570" width="18.5703125" style="438" customWidth="1"/>
    <col min="2571" max="2571" width="18.7109375" style="438" customWidth="1"/>
    <col min="2572" max="2572" width="17.85546875" style="438" customWidth="1"/>
    <col min="2573" max="2573" width="16.85546875" style="438" customWidth="1"/>
    <col min="2574" max="2574" width="19" style="438" customWidth="1"/>
    <col min="2575" max="2575" width="22.5703125" style="438" customWidth="1"/>
    <col min="2576" max="2576" width="24.42578125" style="438" customWidth="1"/>
    <col min="2577" max="2577" width="12.5703125" style="438" customWidth="1"/>
    <col min="2578" max="2578" width="12" style="438" bestFit="1" customWidth="1"/>
    <col min="2579" max="2579" width="11.7109375" style="438" customWidth="1"/>
    <col min="2580" max="2580" width="14" style="438" bestFit="1" customWidth="1"/>
    <col min="2581" max="2816" width="9.140625" style="438"/>
    <col min="2817" max="2817" width="21.42578125" style="438" customWidth="1"/>
    <col min="2818" max="2818" width="17.7109375" style="438" customWidth="1"/>
    <col min="2819" max="2819" width="18.7109375" style="438" bestFit="1" customWidth="1"/>
    <col min="2820" max="2820" width="17" style="438" customWidth="1"/>
    <col min="2821" max="2821" width="16.85546875" style="438" bestFit="1" customWidth="1"/>
    <col min="2822" max="2822" width="19" style="438" customWidth="1"/>
    <col min="2823" max="2823" width="22.85546875" style="438" bestFit="1" customWidth="1"/>
    <col min="2824" max="2824" width="24.5703125" style="438" customWidth="1"/>
    <col min="2825" max="2825" width="15.28515625" style="438" customWidth="1"/>
    <col min="2826" max="2826" width="18.5703125" style="438" customWidth="1"/>
    <col min="2827" max="2827" width="18.7109375" style="438" customWidth="1"/>
    <col min="2828" max="2828" width="17.85546875" style="438" customWidth="1"/>
    <col min="2829" max="2829" width="16.85546875" style="438" customWidth="1"/>
    <col min="2830" max="2830" width="19" style="438" customWidth="1"/>
    <col min="2831" max="2831" width="22.5703125" style="438" customWidth="1"/>
    <col min="2832" max="2832" width="24.42578125" style="438" customWidth="1"/>
    <col min="2833" max="2833" width="12.5703125" style="438" customWidth="1"/>
    <col min="2834" max="2834" width="12" style="438" bestFit="1" customWidth="1"/>
    <col min="2835" max="2835" width="11.7109375" style="438" customWidth="1"/>
    <col min="2836" max="2836" width="14" style="438" bestFit="1" customWidth="1"/>
    <col min="2837" max="3072" width="9.140625" style="438"/>
    <col min="3073" max="3073" width="21.42578125" style="438" customWidth="1"/>
    <col min="3074" max="3074" width="17.7109375" style="438" customWidth="1"/>
    <col min="3075" max="3075" width="18.7109375" style="438" bestFit="1" customWidth="1"/>
    <col min="3076" max="3076" width="17" style="438" customWidth="1"/>
    <col min="3077" max="3077" width="16.85546875" style="438" bestFit="1" customWidth="1"/>
    <col min="3078" max="3078" width="19" style="438" customWidth="1"/>
    <col min="3079" max="3079" width="22.85546875" style="438" bestFit="1" customWidth="1"/>
    <col min="3080" max="3080" width="24.5703125" style="438" customWidth="1"/>
    <col min="3081" max="3081" width="15.28515625" style="438" customWidth="1"/>
    <col min="3082" max="3082" width="18.5703125" style="438" customWidth="1"/>
    <col min="3083" max="3083" width="18.7109375" style="438" customWidth="1"/>
    <col min="3084" max="3084" width="17.85546875" style="438" customWidth="1"/>
    <col min="3085" max="3085" width="16.85546875" style="438" customWidth="1"/>
    <col min="3086" max="3086" width="19" style="438" customWidth="1"/>
    <col min="3087" max="3087" width="22.5703125" style="438" customWidth="1"/>
    <col min="3088" max="3088" width="24.42578125" style="438" customWidth="1"/>
    <col min="3089" max="3089" width="12.5703125" style="438" customWidth="1"/>
    <col min="3090" max="3090" width="12" style="438" bestFit="1" customWidth="1"/>
    <col min="3091" max="3091" width="11.7109375" style="438" customWidth="1"/>
    <col min="3092" max="3092" width="14" style="438" bestFit="1" customWidth="1"/>
    <col min="3093" max="3328" width="9.140625" style="438"/>
    <col min="3329" max="3329" width="21.42578125" style="438" customWidth="1"/>
    <col min="3330" max="3330" width="17.7109375" style="438" customWidth="1"/>
    <col min="3331" max="3331" width="18.7109375" style="438" bestFit="1" customWidth="1"/>
    <col min="3332" max="3332" width="17" style="438" customWidth="1"/>
    <col min="3333" max="3333" width="16.85546875" style="438" bestFit="1" customWidth="1"/>
    <col min="3334" max="3334" width="19" style="438" customWidth="1"/>
    <col min="3335" max="3335" width="22.85546875" style="438" bestFit="1" customWidth="1"/>
    <col min="3336" max="3336" width="24.5703125" style="438" customWidth="1"/>
    <col min="3337" max="3337" width="15.28515625" style="438" customWidth="1"/>
    <col min="3338" max="3338" width="18.5703125" style="438" customWidth="1"/>
    <col min="3339" max="3339" width="18.7109375" style="438" customWidth="1"/>
    <col min="3340" max="3340" width="17.85546875" style="438" customWidth="1"/>
    <col min="3341" max="3341" width="16.85546875" style="438" customWidth="1"/>
    <col min="3342" max="3342" width="19" style="438" customWidth="1"/>
    <col min="3343" max="3343" width="22.5703125" style="438" customWidth="1"/>
    <col min="3344" max="3344" width="24.42578125" style="438" customWidth="1"/>
    <col min="3345" max="3345" width="12.5703125" style="438" customWidth="1"/>
    <col min="3346" max="3346" width="12" style="438" bestFit="1" customWidth="1"/>
    <col min="3347" max="3347" width="11.7109375" style="438" customWidth="1"/>
    <col min="3348" max="3348" width="14" style="438" bestFit="1" customWidth="1"/>
    <col min="3349" max="3584" width="9.140625" style="438"/>
    <col min="3585" max="3585" width="21.42578125" style="438" customWidth="1"/>
    <col min="3586" max="3586" width="17.7109375" style="438" customWidth="1"/>
    <col min="3587" max="3587" width="18.7109375" style="438" bestFit="1" customWidth="1"/>
    <col min="3588" max="3588" width="17" style="438" customWidth="1"/>
    <col min="3589" max="3589" width="16.85546875" style="438" bestFit="1" customWidth="1"/>
    <col min="3590" max="3590" width="19" style="438" customWidth="1"/>
    <col min="3591" max="3591" width="22.85546875" style="438" bestFit="1" customWidth="1"/>
    <col min="3592" max="3592" width="24.5703125" style="438" customWidth="1"/>
    <col min="3593" max="3593" width="15.28515625" style="438" customWidth="1"/>
    <col min="3594" max="3594" width="18.5703125" style="438" customWidth="1"/>
    <col min="3595" max="3595" width="18.7109375" style="438" customWidth="1"/>
    <col min="3596" max="3596" width="17.85546875" style="438" customWidth="1"/>
    <col min="3597" max="3597" width="16.85546875" style="438" customWidth="1"/>
    <col min="3598" max="3598" width="19" style="438" customWidth="1"/>
    <col min="3599" max="3599" width="22.5703125" style="438" customWidth="1"/>
    <col min="3600" max="3600" width="24.42578125" style="438" customWidth="1"/>
    <col min="3601" max="3601" width="12.5703125" style="438" customWidth="1"/>
    <col min="3602" max="3602" width="12" style="438" bestFit="1" customWidth="1"/>
    <col min="3603" max="3603" width="11.7109375" style="438" customWidth="1"/>
    <col min="3604" max="3604" width="14" style="438" bestFit="1" customWidth="1"/>
    <col min="3605" max="3840" width="9.140625" style="438"/>
    <col min="3841" max="3841" width="21.42578125" style="438" customWidth="1"/>
    <col min="3842" max="3842" width="17.7109375" style="438" customWidth="1"/>
    <col min="3843" max="3843" width="18.7109375" style="438" bestFit="1" customWidth="1"/>
    <col min="3844" max="3844" width="17" style="438" customWidth="1"/>
    <col min="3845" max="3845" width="16.85546875" style="438" bestFit="1" customWidth="1"/>
    <col min="3846" max="3846" width="19" style="438" customWidth="1"/>
    <col min="3847" max="3847" width="22.85546875" style="438" bestFit="1" customWidth="1"/>
    <col min="3848" max="3848" width="24.5703125" style="438" customWidth="1"/>
    <col min="3849" max="3849" width="15.28515625" style="438" customWidth="1"/>
    <col min="3850" max="3850" width="18.5703125" style="438" customWidth="1"/>
    <col min="3851" max="3851" width="18.7109375" style="438" customWidth="1"/>
    <col min="3852" max="3852" width="17.85546875" style="438" customWidth="1"/>
    <col min="3853" max="3853" width="16.85546875" style="438" customWidth="1"/>
    <col min="3854" max="3854" width="19" style="438" customWidth="1"/>
    <col min="3855" max="3855" width="22.5703125" style="438" customWidth="1"/>
    <col min="3856" max="3856" width="24.42578125" style="438" customWidth="1"/>
    <col min="3857" max="3857" width="12.5703125" style="438" customWidth="1"/>
    <col min="3858" max="3858" width="12" style="438" bestFit="1" customWidth="1"/>
    <col min="3859" max="3859" width="11.7109375" style="438" customWidth="1"/>
    <col min="3860" max="3860" width="14" style="438" bestFit="1" customWidth="1"/>
    <col min="3861" max="4096" width="9.140625" style="438"/>
    <col min="4097" max="4097" width="21.42578125" style="438" customWidth="1"/>
    <col min="4098" max="4098" width="17.7109375" style="438" customWidth="1"/>
    <col min="4099" max="4099" width="18.7109375" style="438" bestFit="1" customWidth="1"/>
    <col min="4100" max="4100" width="17" style="438" customWidth="1"/>
    <col min="4101" max="4101" width="16.85546875" style="438" bestFit="1" customWidth="1"/>
    <col min="4102" max="4102" width="19" style="438" customWidth="1"/>
    <col min="4103" max="4103" width="22.85546875" style="438" bestFit="1" customWidth="1"/>
    <col min="4104" max="4104" width="24.5703125" style="438" customWidth="1"/>
    <col min="4105" max="4105" width="15.28515625" style="438" customWidth="1"/>
    <col min="4106" max="4106" width="18.5703125" style="438" customWidth="1"/>
    <col min="4107" max="4107" width="18.7109375" style="438" customWidth="1"/>
    <col min="4108" max="4108" width="17.85546875" style="438" customWidth="1"/>
    <col min="4109" max="4109" width="16.85546875" style="438" customWidth="1"/>
    <col min="4110" max="4110" width="19" style="438" customWidth="1"/>
    <col min="4111" max="4111" width="22.5703125" style="438" customWidth="1"/>
    <col min="4112" max="4112" width="24.42578125" style="438" customWidth="1"/>
    <col min="4113" max="4113" width="12.5703125" style="438" customWidth="1"/>
    <col min="4114" max="4114" width="12" style="438" bestFit="1" customWidth="1"/>
    <col min="4115" max="4115" width="11.7109375" style="438" customWidth="1"/>
    <col min="4116" max="4116" width="14" style="438" bestFit="1" customWidth="1"/>
    <col min="4117" max="4352" width="9.140625" style="438"/>
    <col min="4353" max="4353" width="21.42578125" style="438" customWidth="1"/>
    <col min="4354" max="4354" width="17.7109375" style="438" customWidth="1"/>
    <col min="4355" max="4355" width="18.7109375" style="438" bestFit="1" customWidth="1"/>
    <col min="4356" max="4356" width="17" style="438" customWidth="1"/>
    <col min="4357" max="4357" width="16.85546875" style="438" bestFit="1" customWidth="1"/>
    <col min="4358" max="4358" width="19" style="438" customWidth="1"/>
    <col min="4359" max="4359" width="22.85546875" style="438" bestFit="1" customWidth="1"/>
    <col min="4360" max="4360" width="24.5703125" style="438" customWidth="1"/>
    <col min="4361" max="4361" width="15.28515625" style="438" customWidth="1"/>
    <col min="4362" max="4362" width="18.5703125" style="438" customWidth="1"/>
    <col min="4363" max="4363" width="18.7109375" style="438" customWidth="1"/>
    <col min="4364" max="4364" width="17.85546875" style="438" customWidth="1"/>
    <col min="4365" max="4365" width="16.85546875" style="438" customWidth="1"/>
    <col min="4366" max="4366" width="19" style="438" customWidth="1"/>
    <col min="4367" max="4367" width="22.5703125" style="438" customWidth="1"/>
    <col min="4368" max="4368" width="24.42578125" style="438" customWidth="1"/>
    <col min="4369" max="4369" width="12.5703125" style="438" customWidth="1"/>
    <col min="4370" max="4370" width="12" style="438" bestFit="1" customWidth="1"/>
    <col min="4371" max="4371" width="11.7109375" style="438" customWidth="1"/>
    <col min="4372" max="4372" width="14" style="438" bestFit="1" customWidth="1"/>
    <col min="4373" max="4608" width="9.140625" style="438"/>
    <col min="4609" max="4609" width="21.42578125" style="438" customWidth="1"/>
    <col min="4610" max="4610" width="17.7109375" style="438" customWidth="1"/>
    <col min="4611" max="4611" width="18.7109375" style="438" bestFit="1" customWidth="1"/>
    <col min="4612" max="4612" width="17" style="438" customWidth="1"/>
    <col min="4613" max="4613" width="16.85546875" style="438" bestFit="1" customWidth="1"/>
    <col min="4614" max="4614" width="19" style="438" customWidth="1"/>
    <col min="4615" max="4615" width="22.85546875" style="438" bestFit="1" customWidth="1"/>
    <col min="4616" max="4616" width="24.5703125" style="438" customWidth="1"/>
    <col min="4617" max="4617" width="15.28515625" style="438" customWidth="1"/>
    <col min="4618" max="4618" width="18.5703125" style="438" customWidth="1"/>
    <col min="4619" max="4619" width="18.7109375" style="438" customWidth="1"/>
    <col min="4620" max="4620" width="17.85546875" style="438" customWidth="1"/>
    <col min="4621" max="4621" width="16.85546875" style="438" customWidth="1"/>
    <col min="4622" max="4622" width="19" style="438" customWidth="1"/>
    <col min="4623" max="4623" width="22.5703125" style="438" customWidth="1"/>
    <col min="4624" max="4624" width="24.42578125" style="438" customWidth="1"/>
    <col min="4625" max="4625" width="12.5703125" style="438" customWidth="1"/>
    <col min="4626" max="4626" width="12" style="438" bestFit="1" customWidth="1"/>
    <col min="4627" max="4627" width="11.7109375" style="438" customWidth="1"/>
    <col min="4628" max="4628" width="14" style="438" bestFit="1" customWidth="1"/>
    <col min="4629" max="4864" width="9.140625" style="438"/>
    <col min="4865" max="4865" width="21.42578125" style="438" customWidth="1"/>
    <col min="4866" max="4866" width="17.7109375" style="438" customWidth="1"/>
    <col min="4867" max="4867" width="18.7109375" style="438" bestFit="1" customWidth="1"/>
    <col min="4868" max="4868" width="17" style="438" customWidth="1"/>
    <col min="4869" max="4869" width="16.85546875" style="438" bestFit="1" customWidth="1"/>
    <col min="4870" max="4870" width="19" style="438" customWidth="1"/>
    <col min="4871" max="4871" width="22.85546875" style="438" bestFit="1" customWidth="1"/>
    <col min="4872" max="4872" width="24.5703125" style="438" customWidth="1"/>
    <col min="4873" max="4873" width="15.28515625" style="438" customWidth="1"/>
    <col min="4874" max="4874" width="18.5703125" style="438" customWidth="1"/>
    <col min="4875" max="4875" width="18.7109375" style="438" customWidth="1"/>
    <col min="4876" max="4876" width="17.85546875" style="438" customWidth="1"/>
    <col min="4877" max="4877" width="16.85546875" style="438" customWidth="1"/>
    <col min="4878" max="4878" width="19" style="438" customWidth="1"/>
    <col min="4879" max="4879" width="22.5703125" style="438" customWidth="1"/>
    <col min="4880" max="4880" width="24.42578125" style="438" customWidth="1"/>
    <col min="4881" max="4881" width="12.5703125" style="438" customWidth="1"/>
    <col min="4882" max="4882" width="12" style="438" bestFit="1" customWidth="1"/>
    <col min="4883" max="4883" width="11.7109375" style="438" customWidth="1"/>
    <col min="4884" max="4884" width="14" style="438" bestFit="1" customWidth="1"/>
    <col min="4885" max="5120" width="9.140625" style="438"/>
    <col min="5121" max="5121" width="21.42578125" style="438" customWidth="1"/>
    <col min="5122" max="5122" width="17.7109375" style="438" customWidth="1"/>
    <col min="5123" max="5123" width="18.7109375" style="438" bestFit="1" customWidth="1"/>
    <col min="5124" max="5124" width="17" style="438" customWidth="1"/>
    <col min="5125" max="5125" width="16.85546875" style="438" bestFit="1" customWidth="1"/>
    <col min="5126" max="5126" width="19" style="438" customWidth="1"/>
    <col min="5127" max="5127" width="22.85546875" style="438" bestFit="1" customWidth="1"/>
    <col min="5128" max="5128" width="24.5703125" style="438" customWidth="1"/>
    <col min="5129" max="5129" width="15.28515625" style="438" customWidth="1"/>
    <col min="5130" max="5130" width="18.5703125" style="438" customWidth="1"/>
    <col min="5131" max="5131" width="18.7109375" style="438" customWidth="1"/>
    <col min="5132" max="5132" width="17.85546875" style="438" customWidth="1"/>
    <col min="5133" max="5133" width="16.85546875" style="438" customWidth="1"/>
    <col min="5134" max="5134" width="19" style="438" customWidth="1"/>
    <col min="5135" max="5135" width="22.5703125" style="438" customWidth="1"/>
    <col min="5136" max="5136" width="24.42578125" style="438" customWidth="1"/>
    <col min="5137" max="5137" width="12.5703125" style="438" customWidth="1"/>
    <col min="5138" max="5138" width="12" style="438" bestFit="1" customWidth="1"/>
    <col min="5139" max="5139" width="11.7109375" style="438" customWidth="1"/>
    <col min="5140" max="5140" width="14" style="438" bestFit="1" customWidth="1"/>
    <col min="5141" max="5376" width="9.140625" style="438"/>
    <col min="5377" max="5377" width="21.42578125" style="438" customWidth="1"/>
    <col min="5378" max="5378" width="17.7109375" style="438" customWidth="1"/>
    <col min="5379" max="5379" width="18.7109375" style="438" bestFit="1" customWidth="1"/>
    <col min="5380" max="5380" width="17" style="438" customWidth="1"/>
    <col min="5381" max="5381" width="16.85546875" style="438" bestFit="1" customWidth="1"/>
    <col min="5382" max="5382" width="19" style="438" customWidth="1"/>
    <col min="5383" max="5383" width="22.85546875" style="438" bestFit="1" customWidth="1"/>
    <col min="5384" max="5384" width="24.5703125" style="438" customWidth="1"/>
    <col min="5385" max="5385" width="15.28515625" style="438" customWidth="1"/>
    <col min="5386" max="5386" width="18.5703125" style="438" customWidth="1"/>
    <col min="5387" max="5387" width="18.7109375" style="438" customWidth="1"/>
    <col min="5388" max="5388" width="17.85546875" style="438" customWidth="1"/>
    <col min="5389" max="5389" width="16.85546875" style="438" customWidth="1"/>
    <col min="5390" max="5390" width="19" style="438" customWidth="1"/>
    <col min="5391" max="5391" width="22.5703125" style="438" customWidth="1"/>
    <col min="5392" max="5392" width="24.42578125" style="438" customWidth="1"/>
    <col min="5393" max="5393" width="12.5703125" style="438" customWidth="1"/>
    <col min="5394" max="5394" width="12" style="438" bestFit="1" customWidth="1"/>
    <col min="5395" max="5395" width="11.7109375" style="438" customWidth="1"/>
    <col min="5396" max="5396" width="14" style="438" bestFit="1" customWidth="1"/>
    <col min="5397" max="5632" width="9.140625" style="438"/>
    <col min="5633" max="5633" width="21.42578125" style="438" customWidth="1"/>
    <col min="5634" max="5634" width="17.7109375" style="438" customWidth="1"/>
    <col min="5635" max="5635" width="18.7109375" style="438" bestFit="1" customWidth="1"/>
    <col min="5636" max="5636" width="17" style="438" customWidth="1"/>
    <col min="5637" max="5637" width="16.85546875" style="438" bestFit="1" customWidth="1"/>
    <col min="5638" max="5638" width="19" style="438" customWidth="1"/>
    <col min="5639" max="5639" width="22.85546875" style="438" bestFit="1" customWidth="1"/>
    <col min="5640" max="5640" width="24.5703125" style="438" customWidth="1"/>
    <col min="5641" max="5641" width="15.28515625" style="438" customWidth="1"/>
    <col min="5642" max="5642" width="18.5703125" style="438" customWidth="1"/>
    <col min="5643" max="5643" width="18.7109375" style="438" customWidth="1"/>
    <col min="5644" max="5644" width="17.85546875" style="438" customWidth="1"/>
    <col min="5645" max="5645" width="16.85546875" style="438" customWidth="1"/>
    <col min="5646" max="5646" width="19" style="438" customWidth="1"/>
    <col min="5647" max="5647" width="22.5703125" style="438" customWidth="1"/>
    <col min="5648" max="5648" width="24.42578125" style="438" customWidth="1"/>
    <col min="5649" max="5649" width="12.5703125" style="438" customWidth="1"/>
    <col min="5650" max="5650" width="12" style="438" bestFit="1" customWidth="1"/>
    <col min="5651" max="5651" width="11.7109375" style="438" customWidth="1"/>
    <col min="5652" max="5652" width="14" style="438" bestFit="1" customWidth="1"/>
    <col min="5653" max="5888" width="9.140625" style="438"/>
    <col min="5889" max="5889" width="21.42578125" style="438" customWidth="1"/>
    <col min="5890" max="5890" width="17.7109375" style="438" customWidth="1"/>
    <col min="5891" max="5891" width="18.7109375" style="438" bestFit="1" customWidth="1"/>
    <col min="5892" max="5892" width="17" style="438" customWidth="1"/>
    <col min="5893" max="5893" width="16.85546875" style="438" bestFit="1" customWidth="1"/>
    <col min="5894" max="5894" width="19" style="438" customWidth="1"/>
    <col min="5895" max="5895" width="22.85546875" style="438" bestFit="1" customWidth="1"/>
    <col min="5896" max="5896" width="24.5703125" style="438" customWidth="1"/>
    <col min="5897" max="5897" width="15.28515625" style="438" customWidth="1"/>
    <col min="5898" max="5898" width="18.5703125" style="438" customWidth="1"/>
    <col min="5899" max="5899" width="18.7109375" style="438" customWidth="1"/>
    <col min="5900" max="5900" width="17.85546875" style="438" customWidth="1"/>
    <col min="5901" max="5901" width="16.85546875" style="438" customWidth="1"/>
    <col min="5902" max="5902" width="19" style="438" customWidth="1"/>
    <col min="5903" max="5903" width="22.5703125" style="438" customWidth="1"/>
    <col min="5904" max="5904" width="24.42578125" style="438" customWidth="1"/>
    <col min="5905" max="5905" width="12.5703125" style="438" customWidth="1"/>
    <col min="5906" max="5906" width="12" style="438" bestFit="1" customWidth="1"/>
    <col min="5907" max="5907" width="11.7109375" style="438" customWidth="1"/>
    <col min="5908" max="5908" width="14" style="438" bestFit="1" customWidth="1"/>
    <col min="5909" max="6144" width="9.140625" style="438"/>
    <col min="6145" max="6145" width="21.42578125" style="438" customWidth="1"/>
    <col min="6146" max="6146" width="17.7109375" style="438" customWidth="1"/>
    <col min="6147" max="6147" width="18.7109375" style="438" bestFit="1" customWidth="1"/>
    <col min="6148" max="6148" width="17" style="438" customWidth="1"/>
    <col min="6149" max="6149" width="16.85546875" style="438" bestFit="1" customWidth="1"/>
    <col min="6150" max="6150" width="19" style="438" customWidth="1"/>
    <col min="6151" max="6151" width="22.85546875" style="438" bestFit="1" customWidth="1"/>
    <col min="6152" max="6152" width="24.5703125" style="438" customWidth="1"/>
    <col min="6153" max="6153" width="15.28515625" style="438" customWidth="1"/>
    <col min="6154" max="6154" width="18.5703125" style="438" customWidth="1"/>
    <col min="6155" max="6155" width="18.7109375" style="438" customWidth="1"/>
    <col min="6156" max="6156" width="17.85546875" style="438" customWidth="1"/>
    <col min="6157" max="6157" width="16.85546875" style="438" customWidth="1"/>
    <col min="6158" max="6158" width="19" style="438" customWidth="1"/>
    <col min="6159" max="6159" width="22.5703125" style="438" customWidth="1"/>
    <col min="6160" max="6160" width="24.42578125" style="438" customWidth="1"/>
    <col min="6161" max="6161" width="12.5703125" style="438" customWidth="1"/>
    <col min="6162" max="6162" width="12" style="438" bestFit="1" customWidth="1"/>
    <col min="6163" max="6163" width="11.7109375" style="438" customWidth="1"/>
    <col min="6164" max="6164" width="14" style="438" bestFit="1" customWidth="1"/>
    <col min="6165" max="6400" width="9.140625" style="438"/>
    <col min="6401" max="6401" width="21.42578125" style="438" customWidth="1"/>
    <col min="6402" max="6402" width="17.7109375" style="438" customWidth="1"/>
    <col min="6403" max="6403" width="18.7109375" style="438" bestFit="1" customWidth="1"/>
    <col min="6404" max="6404" width="17" style="438" customWidth="1"/>
    <col min="6405" max="6405" width="16.85546875" style="438" bestFit="1" customWidth="1"/>
    <col min="6406" max="6406" width="19" style="438" customWidth="1"/>
    <col min="6407" max="6407" width="22.85546875" style="438" bestFit="1" customWidth="1"/>
    <col min="6408" max="6408" width="24.5703125" style="438" customWidth="1"/>
    <col min="6409" max="6409" width="15.28515625" style="438" customWidth="1"/>
    <col min="6410" max="6410" width="18.5703125" style="438" customWidth="1"/>
    <col min="6411" max="6411" width="18.7109375" style="438" customWidth="1"/>
    <col min="6412" max="6412" width="17.85546875" style="438" customWidth="1"/>
    <col min="6413" max="6413" width="16.85546875" style="438" customWidth="1"/>
    <col min="6414" max="6414" width="19" style="438" customWidth="1"/>
    <col min="6415" max="6415" width="22.5703125" style="438" customWidth="1"/>
    <col min="6416" max="6416" width="24.42578125" style="438" customWidth="1"/>
    <col min="6417" max="6417" width="12.5703125" style="438" customWidth="1"/>
    <col min="6418" max="6418" width="12" style="438" bestFit="1" customWidth="1"/>
    <col min="6419" max="6419" width="11.7109375" style="438" customWidth="1"/>
    <col min="6420" max="6420" width="14" style="438" bestFit="1" customWidth="1"/>
    <col min="6421" max="6656" width="9.140625" style="438"/>
    <col min="6657" max="6657" width="21.42578125" style="438" customWidth="1"/>
    <col min="6658" max="6658" width="17.7109375" style="438" customWidth="1"/>
    <col min="6659" max="6659" width="18.7109375" style="438" bestFit="1" customWidth="1"/>
    <col min="6660" max="6660" width="17" style="438" customWidth="1"/>
    <col min="6661" max="6661" width="16.85546875" style="438" bestFit="1" customWidth="1"/>
    <col min="6662" max="6662" width="19" style="438" customWidth="1"/>
    <col min="6663" max="6663" width="22.85546875" style="438" bestFit="1" customWidth="1"/>
    <col min="6664" max="6664" width="24.5703125" style="438" customWidth="1"/>
    <col min="6665" max="6665" width="15.28515625" style="438" customWidth="1"/>
    <col min="6666" max="6666" width="18.5703125" style="438" customWidth="1"/>
    <col min="6667" max="6667" width="18.7109375" style="438" customWidth="1"/>
    <col min="6668" max="6668" width="17.85546875" style="438" customWidth="1"/>
    <col min="6669" max="6669" width="16.85546875" style="438" customWidth="1"/>
    <col min="6670" max="6670" width="19" style="438" customWidth="1"/>
    <col min="6671" max="6671" width="22.5703125" style="438" customWidth="1"/>
    <col min="6672" max="6672" width="24.42578125" style="438" customWidth="1"/>
    <col min="6673" max="6673" width="12.5703125" style="438" customWidth="1"/>
    <col min="6674" max="6674" width="12" style="438" bestFit="1" customWidth="1"/>
    <col min="6675" max="6675" width="11.7109375" style="438" customWidth="1"/>
    <col min="6676" max="6676" width="14" style="438" bestFit="1" customWidth="1"/>
    <col min="6677" max="6912" width="9.140625" style="438"/>
    <col min="6913" max="6913" width="21.42578125" style="438" customWidth="1"/>
    <col min="6914" max="6914" width="17.7109375" style="438" customWidth="1"/>
    <col min="6915" max="6915" width="18.7109375" style="438" bestFit="1" customWidth="1"/>
    <col min="6916" max="6916" width="17" style="438" customWidth="1"/>
    <col min="6917" max="6917" width="16.85546875" style="438" bestFit="1" customWidth="1"/>
    <col min="6918" max="6918" width="19" style="438" customWidth="1"/>
    <col min="6919" max="6919" width="22.85546875" style="438" bestFit="1" customWidth="1"/>
    <col min="6920" max="6920" width="24.5703125" style="438" customWidth="1"/>
    <col min="6921" max="6921" width="15.28515625" style="438" customWidth="1"/>
    <col min="6922" max="6922" width="18.5703125" style="438" customWidth="1"/>
    <col min="6923" max="6923" width="18.7109375" style="438" customWidth="1"/>
    <col min="6924" max="6924" width="17.85546875" style="438" customWidth="1"/>
    <col min="6925" max="6925" width="16.85546875" style="438" customWidth="1"/>
    <col min="6926" max="6926" width="19" style="438" customWidth="1"/>
    <col min="6927" max="6927" width="22.5703125" style="438" customWidth="1"/>
    <col min="6928" max="6928" width="24.42578125" style="438" customWidth="1"/>
    <col min="6929" max="6929" width="12.5703125" style="438" customWidth="1"/>
    <col min="6930" max="6930" width="12" style="438" bestFit="1" customWidth="1"/>
    <col min="6931" max="6931" width="11.7109375" style="438" customWidth="1"/>
    <col min="6932" max="6932" width="14" style="438" bestFit="1" customWidth="1"/>
    <col min="6933" max="7168" width="9.140625" style="438"/>
    <col min="7169" max="7169" width="21.42578125" style="438" customWidth="1"/>
    <col min="7170" max="7170" width="17.7109375" style="438" customWidth="1"/>
    <col min="7171" max="7171" width="18.7109375" style="438" bestFit="1" customWidth="1"/>
    <col min="7172" max="7172" width="17" style="438" customWidth="1"/>
    <col min="7173" max="7173" width="16.85546875" style="438" bestFit="1" customWidth="1"/>
    <col min="7174" max="7174" width="19" style="438" customWidth="1"/>
    <col min="7175" max="7175" width="22.85546875" style="438" bestFit="1" customWidth="1"/>
    <col min="7176" max="7176" width="24.5703125" style="438" customWidth="1"/>
    <col min="7177" max="7177" width="15.28515625" style="438" customWidth="1"/>
    <col min="7178" max="7178" width="18.5703125" style="438" customWidth="1"/>
    <col min="7179" max="7179" width="18.7109375" style="438" customWidth="1"/>
    <col min="7180" max="7180" width="17.85546875" style="438" customWidth="1"/>
    <col min="7181" max="7181" width="16.85546875" style="438" customWidth="1"/>
    <col min="7182" max="7182" width="19" style="438" customWidth="1"/>
    <col min="7183" max="7183" width="22.5703125" style="438" customWidth="1"/>
    <col min="7184" max="7184" width="24.42578125" style="438" customWidth="1"/>
    <col min="7185" max="7185" width="12.5703125" style="438" customWidth="1"/>
    <col min="7186" max="7186" width="12" style="438" bestFit="1" customWidth="1"/>
    <col min="7187" max="7187" width="11.7109375" style="438" customWidth="1"/>
    <col min="7188" max="7188" width="14" style="438" bestFit="1" customWidth="1"/>
    <col min="7189" max="7424" width="9.140625" style="438"/>
    <col min="7425" max="7425" width="21.42578125" style="438" customWidth="1"/>
    <col min="7426" max="7426" width="17.7109375" style="438" customWidth="1"/>
    <col min="7427" max="7427" width="18.7109375" style="438" bestFit="1" customWidth="1"/>
    <col min="7428" max="7428" width="17" style="438" customWidth="1"/>
    <col min="7429" max="7429" width="16.85546875" style="438" bestFit="1" customWidth="1"/>
    <col min="7430" max="7430" width="19" style="438" customWidth="1"/>
    <col min="7431" max="7431" width="22.85546875" style="438" bestFit="1" customWidth="1"/>
    <col min="7432" max="7432" width="24.5703125" style="438" customWidth="1"/>
    <col min="7433" max="7433" width="15.28515625" style="438" customWidth="1"/>
    <col min="7434" max="7434" width="18.5703125" style="438" customWidth="1"/>
    <col min="7435" max="7435" width="18.7109375" style="438" customWidth="1"/>
    <col min="7436" max="7436" width="17.85546875" style="438" customWidth="1"/>
    <col min="7437" max="7437" width="16.85546875" style="438" customWidth="1"/>
    <col min="7438" max="7438" width="19" style="438" customWidth="1"/>
    <col min="7439" max="7439" width="22.5703125" style="438" customWidth="1"/>
    <col min="7440" max="7440" width="24.42578125" style="438" customWidth="1"/>
    <col min="7441" max="7441" width="12.5703125" style="438" customWidth="1"/>
    <col min="7442" max="7442" width="12" style="438" bestFit="1" customWidth="1"/>
    <col min="7443" max="7443" width="11.7109375" style="438" customWidth="1"/>
    <col min="7444" max="7444" width="14" style="438" bestFit="1" customWidth="1"/>
    <col min="7445" max="7680" width="9.140625" style="438"/>
    <col min="7681" max="7681" width="21.42578125" style="438" customWidth="1"/>
    <col min="7682" max="7682" width="17.7109375" style="438" customWidth="1"/>
    <col min="7683" max="7683" width="18.7109375" style="438" bestFit="1" customWidth="1"/>
    <col min="7684" max="7684" width="17" style="438" customWidth="1"/>
    <col min="7685" max="7685" width="16.85546875" style="438" bestFit="1" customWidth="1"/>
    <col min="7686" max="7686" width="19" style="438" customWidth="1"/>
    <col min="7687" max="7687" width="22.85546875" style="438" bestFit="1" customWidth="1"/>
    <col min="7688" max="7688" width="24.5703125" style="438" customWidth="1"/>
    <col min="7689" max="7689" width="15.28515625" style="438" customWidth="1"/>
    <col min="7690" max="7690" width="18.5703125" style="438" customWidth="1"/>
    <col min="7691" max="7691" width="18.7109375" style="438" customWidth="1"/>
    <col min="7692" max="7692" width="17.85546875" style="438" customWidth="1"/>
    <col min="7693" max="7693" width="16.85546875" style="438" customWidth="1"/>
    <col min="7694" max="7694" width="19" style="438" customWidth="1"/>
    <col min="7695" max="7695" width="22.5703125" style="438" customWidth="1"/>
    <col min="7696" max="7696" width="24.42578125" style="438" customWidth="1"/>
    <col min="7697" max="7697" width="12.5703125" style="438" customWidth="1"/>
    <col min="7698" max="7698" width="12" style="438" bestFit="1" customWidth="1"/>
    <col min="7699" max="7699" width="11.7109375" style="438" customWidth="1"/>
    <col min="7700" max="7700" width="14" style="438" bestFit="1" customWidth="1"/>
    <col min="7701" max="7936" width="9.140625" style="438"/>
    <col min="7937" max="7937" width="21.42578125" style="438" customWidth="1"/>
    <col min="7938" max="7938" width="17.7109375" style="438" customWidth="1"/>
    <col min="7939" max="7939" width="18.7109375" style="438" bestFit="1" customWidth="1"/>
    <col min="7940" max="7940" width="17" style="438" customWidth="1"/>
    <col min="7941" max="7941" width="16.85546875" style="438" bestFit="1" customWidth="1"/>
    <col min="7942" max="7942" width="19" style="438" customWidth="1"/>
    <col min="7943" max="7943" width="22.85546875" style="438" bestFit="1" customWidth="1"/>
    <col min="7944" max="7944" width="24.5703125" style="438" customWidth="1"/>
    <col min="7945" max="7945" width="15.28515625" style="438" customWidth="1"/>
    <col min="7946" max="7946" width="18.5703125" style="438" customWidth="1"/>
    <col min="7947" max="7947" width="18.7109375" style="438" customWidth="1"/>
    <col min="7948" max="7948" width="17.85546875" style="438" customWidth="1"/>
    <col min="7949" max="7949" width="16.85546875" style="438" customWidth="1"/>
    <col min="7950" max="7950" width="19" style="438" customWidth="1"/>
    <col min="7951" max="7951" width="22.5703125" style="438" customWidth="1"/>
    <col min="7952" max="7952" width="24.42578125" style="438" customWidth="1"/>
    <col min="7953" max="7953" width="12.5703125" style="438" customWidth="1"/>
    <col min="7954" max="7954" width="12" style="438" bestFit="1" customWidth="1"/>
    <col min="7955" max="7955" width="11.7109375" style="438" customWidth="1"/>
    <col min="7956" max="7956" width="14" style="438" bestFit="1" customWidth="1"/>
    <col min="7957" max="8192" width="9.140625" style="438"/>
    <col min="8193" max="8193" width="21.42578125" style="438" customWidth="1"/>
    <col min="8194" max="8194" width="17.7109375" style="438" customWidth="1"/>
    <col min="8195" max="8195" width="18.7109375" style="438" bestFit="1" customWidth="1"/>
    <col min="8196" max="8196" width="17" style="438" customWidth="1"/>
    <col min="8197" max="8197" width="16.85546875" style="438" bestFit="1" customWidth="1"/>
    <col min="8198" max="8198" width="19" style="438" customWidth="1"/>
    <col min="8199" max="8199" width="22.85546875" style="438" bestFit="1" customWidth="1"/>
    <col min="8200" max="8200" width="24.5703125" style="438" customWidth="1"/>
    <col min="8201" max="8201" width="15.28515625" style="438" customWidth="1"/>
    <col min="8202" max="8202" width="18.5703125" style="438" customWidth="1"/>
    <col min="8203" max="8203" width="18.7109375" style="438" customWidth="1"/>
    <col min="8204" max="8204" width="17.85546875" style="438" customWidth="1"/>
    <col min="8205" max="8205" width="16.85546875" style="438" customWidth="1"/>
    <col min="8206" max="8206" width="19" style="438" customWidth="1"/>
    <col min="8207" max="8207" width="22.5703125" style="438" customWidth="1"/>
    <col min="8208" max="8208" width="24.42578125" style="438" customWidth="1"/>
    <col min="8209" max="8209" width="12.5703125" style="438" customWidth="1"/>
    <col min="8210" max="8210" width="12" style="438" bestFit="1" customWidth="1"/>
    <col min="8211" max="8211" width="11.7109375" style="438" customWidth="1"/>
    <col min="8212" max="8212" width="14" style="438" bestFit="1" customWidth="1"/>
    <col min="8213" max="8448" width="9.140625" style="438"/>
    <col min="8449" max="8449" width="21.42578125" style="438" customWidth="1"/>
    <col min="8450" max="8450" width="17.7109375" style="438" customWidth="1"/>
    <col min="8451" max="8451" width="18.7109375" style="438" bestFit="1" customWidth="1"/>
    <col min="8452" max="8452" width="17" style="438" customWidth="1"/>
    <col min="8453" max="8453" width="16.85546875" style="438" bestFit="1" customWidth="1"/>
    <col min="8454" max="8454" width="19" style="438" customWidth="1"/>
    <col min="8455" max="8455" width="22.85546875" style="438" bestFit="1" customWidth="1"/>
    <col min="8456" max="8456" width="24.5703125" style="438" customWidth="1"/>
    <col min="8457" max="8457" width="15.28515625" style="438" customWidth="1"/>
    <col min="8458" max="8458" width="18.5703125" style="438" customWidth="1"/>
    <col min="8459" max="8459" width="18.7109375" style="438" customWidth="1"/>
    <col min="8460" max="8460" width="17.85546875" style="438" customWidth="1"/>
    <col min="8461" max="8461" width="16.85546875" style="438" customWidth="1"/>
    <col min="8462" max="8462" width="19" style="438" customWidth="1"/>
    <col min="8463" max="8463" width="22.5703125" style="438" customWidth="1"/>
    <col min="8464" max="8464" width="24.42578125" style="438" customWidth="1"/>
    <col min="8465" max="8465" width="12.5703125" style="438" customWidth="1"/>
    <col min="8466" max="8466" width="12" style="438" bestFit="1" customWidth="1"/>
    <col min="8467" max="8467" width="11.7109375" style="438" customWidth="1"/>
    <col min="8468" max="8468" width="14" style="438" bestFit="1" customWidth="1"/>
    <col min="8469" max="8704" width="9.140625" style="438"/>
    <col min="8705" max="8705" width="21.42578125" style="438" customWidth="1"/>
    <col min="8706" max="8706" width="17.7109375" style="438" customWidth="1"/>
    <col min="8707" max="8707" width="18.7109375" style="438" bestFit="1" customWidth="1"/>
    <col min="8708" max="8708" width="17" style="438" customWidth="1"/>
    <col min="8709" max="8709" width="16.85546875" style="438" bestFit="1" customWidth="1"/>
    <col min="8710" max="8710" width="19" style="438" customWidth="1"/>
    <col min="8711" max="8711" width="22.85546875" style="438" bestFit="1" customWidth="1"/>
    <col min="8712" max="8712" width="24.5703125" style="438" customWidth="1"/>
    <col min="8713" max="8713" width="15.28515625" style="438" customWidth="1"/>
    <col min="8714" max="8714" width="18.5703125" style="438" customWidth="1"/>
    <col min="8715" max="8715" width="18.7109375" style="438" customWidth="1"/>
    <col min="8716" max="8716" width="17.85546875" style="438" customWidth="1"/>
    <col min="8717" max="8717" width="16.85546875" style="438" customWidth="1"/>
    <col min="8718" max="8718" width="19" style="438" customWidth="1"/>
    <col min="8719" max="8719" width="22.5703125" style="438" customWidth="1"/>
    <col min="8720" max="8720" width="24.42578125" style="438" customWidth="1"/>
    <col min="8721" max="8721" width="12.5703125" style="438" customWidth="1"/>
    <col min="8722" max="8722" width="12" style="438" bestFit="1" customWidth="1"/>
    <col min="8723" max="8723" width="11.7109375" style="438" customWidth="1"/>
    <col min="8724" max="8724" width="14" style="438" bestFit="1" customWidth="1"/>
    <col min="8725" max="8960" width="9.140625" style="438"/>
    <col min="8961" max="8961" width="21.42578125" style="438" customWidth="1"/>
    <col min="8962" max="8962" width="17.7109375" style="438" customWidth="1"/>
    <col min="8963" max="8963" width="18.7109375" style="438" bestFit="1" customWidth="1"/>
    <col min="8964" max="8964" width="17" style="438" customWidth="1"/>
    <col min="8965" max="8965" width="16.85546875" style="438" bestFit="1" customWidth="1"/>
    <col min="8966" max="8966" width="19" style="438" customWidth="1"/>
    <col min="8967" max="8967" width="22.85546875" style="438" bestFit="1" customWidth="1"/>
    <col min="8968" max="8968" width="24.5703125" style="438" customWidth="1"/>
    <col min="8969" max="8969" width="15.28515625" style="438" customWidth="1"/>
    <col min="8970" max="8970" width="18.5703125" style="438" customWidth="1"/>
    <col min="8971" max="8971" width="18.7109375" style="438" customWidth="1"/>
    <col min="8972" max="8972" width="17.85546875" style="438" customWidth="1"/>
    <col min="8973" max="8973" width="16.85546875" style="438" customWidth="1"/>
    <col min="8974" max="8974" width="19" style="438" customWidth="1"/>
    <col min="8975" max="8975" width="22.5703125" style="438" customWidth="1"/>
    <col min="8976" max="8976" width="24.42578125" style="438" customWidth="1"/>
    <col min="8977" max="8977" width="12.5703125" style="438" customWidth="1"/>
    <col min="8978" max="8978" width="12" style="438" bestFit="1" customWidth="1"/>
    <col min="8979" max="8979" width="11.7109375" style="438" customWidth="1"/>
    <col min="8980" max="8980" width="14" style="438" bestFit="1" customWidth="1"/>
    <col min="8981" max="9216" width="9.140625" style="438"/>
    <col min="9217" max="9217" width="21.42578125" style="438" customWidth="1"/>
    <col min="9218" max="9218" width="17.7109375" style="438" customWidth="1"/>
    <col min="9219" max="9219" width="18.7109375" style="438" bestFit="1" customWidth="1"/>
    <col min="9220" max="9220" width="17" style="438" customWidth="1"/>
    <col min="9221" max="9221" width="16.85546875" style="438" bestFit="1" customWidth="1"/>
    <col min="9222" max="9222" width="19" style="438" customWidth="1"/>
    <col min="9223" max="9223" width="22.85546875" style="438" bestFit="1" customWidth="1"/>
    <col min="9224" max="9224" width="24.5703125" style="438" customWidth="1"/>
    <col min="9225" max="9225" width="15.28515625" style="438" customWidth="1"/>
    <col min="9226" max="9226" width="18.5703125" style="438" customWidth="1"/>
    <col min="9227" max="9227" width="18.7109375" style="438" customWidth="1"/>
    <col min="9228" max="9228" width="17.85546875" style="438" customWidth="1"/>
    <col min="9229" max="9229" width="16.85546875" style="438" customWidth="1"/>
    <col min="9230" max="9230" width="19" style="438" customWidth="1"/>
    <col min="9231" max="9231" width="22.5703125" style="438" customWidth="1"/>
    <col min="9232" max="9232" width="24.42578125" style="438" customWidth="1"/>
    <col min="9233" max="9233" width="12.5703125" style="438" customWidth="1"/>
    <col min="9234" max="9234" width="12" style="438" bestFit="1" customWidth="1"/>
    <col min="9235" max="9235" width="11.7109375" style="438" customWidth="1"/>
    <col min="9236" max="9236" width="14" style="438" bestFit="1" customWidth="1"/>
    <col min="9237" max="9472" width="9.140625" style="438"/>
    <col min="9473" max="9473" width="21.42578125" style="438" customWidth="1"/>
    <col min="9474" max="9474" width="17.7109375" style="438" customWidth="1"/>
    <col min="9475" max="9475" width="18.7109375" style="438" bestFit="1" customWidth="1"/>
    <col min="9476" max="9476" width="17" style="438" customWidth="1"/>
    <col min="9477" max="9477" width="16.85546875" style="438" bestFit="1" customWidth="1"/>
    <col min="9478" max="9478" width="19" style="438" customWidth="1"/>
    <col min="9479" max="9479" width="22.85546875" style="438" bestFit="1" customWidth="1"/>
    <col min="9480" max="9480" width="24.5703125" style="438" customWidth="1"/>
    <col min="9481" max="9481" width="15.28515625" style="438" customWidth="1"/>
    <col min="9482" max="9482" width="18.5703125" style="438" customWidth="1"/>
    <col min="9483" max="9483" width="18.7109375" style="438" customWidth="1"/>
    <col min="9484" max="9484" width="17.85546875" style="438" customWidth="1"/>
    <col min="9485" max="9485" width="16.85546875" style="438" customWidth="1"/>
    <col min="9486" max="9486" width="19" style="438" customWidth="1"/>
    <col min="9487" max="9487" width="22.5703125" style="438" customWidth="1"/>
    <col min="9488" max="9488" width="24.42578125" style="438" customWidth="1"/>
    <col min="9489" max="9489" width="12.5703125" style="438" customWidth="1"/>
    <col min="9490" max="9490" width="12" style="438" bestFit="1" customWidth="1"/>
    <col min="9491" max="9491" width="11.7109375" style="438" customWidth="1"/>
    <col min="9492" max="9492" width="14" style="438" bestFit="1" customWidth="1"/>
    <col min="9493" max="9728" width="9.140625" style="438"/>
    <col min="9729" max="9729" width="21.42578125" style="438" customWidth="1"/>
    <col min="9730" max="9730" width="17.7109375" style="438" customWidth="1"/>
    <col min="9731" max="9731" width="18.7109375" style="438" bestFit="1" customWidth="1"/>
    <col min="9732" max="9732" width="17" style="438" customWidth="1"/>
    <col min="9733" max="9733" width="16.85546875" style="438" bestFit="1" customWidth="1"/>
    <col min="9734" max="9734" width="19" style="438" customWidth="1"/>
    <col min="9735" max="9735" width="22.85546875" style="438" bestFit="1" customWidth="1"/>
    <col min="9736" max="9736" width="24.5703125" style="438" customWidth="1"/>
    <col min="9737" max="9737" width="15.28515625" style="438" customWidth="1"/>
    <col min="9738" max="9738" width="18.5703125" style="438" customWidth="1"/>
    <col min="9739" max="9739" width="18.7109375" style="438" customWidth="1"/>
    <col min="9740" max="9740" width="17.85546875" style="438" customWidth="1"/>
    <col min="9741" max="9741" width="16.85546875" style="438" customWidth="1"/>
    <col min="9742" max="9742" width="19" style="438" customWidth="1"/>
    <col min="9743" max="9743" width="22.5703125" style="438" customWidth="1"/>
    <col min="9744" max="9744" width="24.42578125" style="438" customWidth="1"/>
    <col min="9745" max="9745" width="12.5703125" style="438" customWidth="1"/>
    <col min="9746" max="9746" width="12" style="438" bestFit="1" customWidth="1"/>
    <col min="9747" max="9747" width="11.7109375" style="438" customWidth="1"/>
    <col min="9748" max="9748" width="14" style="438" bestFit="1" customWidth="1"/>
    <col min="9749" max="9984" width="9.140625" style="438"/>
    <col min="9985" max="9985" width="21.42578125" style="438" customWidth="1"/>
    <col min="9986" max="9986" width="17.7109375" style="438" customWidth="1"/>
    <col min="9987" max="9987" width="18.7109375" style="438" bestFit="1" customWidth="1"/>
    <col min="9988" max="9988" width="17" style="438" customWidth="1"/>
    <col min="9989" max="9989" width="16.85546875" style="438" bestFit="1" customWidth="1"/>
    <col min="9990" max="9990" width="19" style="438" customWidth="1"/>
    <col min="9991" max="9991" width="22.85546875" style="438" bestFit="1" customWidth="1"/>
    <col min="9992" max="9992" width="24.5703125" style="438" customWidth="1"/>
    <col min="9993" max="9993" width="15.28515625" style="438" customWidth="1"/>
    <col min="9994" max="9994" width="18.5703125" style="438" customWidth="1"/>
    <col min="9995" max="9995" width="18.7109375" style="438" customWidth="1"/>
    <col min="9996" max="9996" width="17.85546875" style="438" customWidth="1"/>
    <col min="9997" max="9997" width="16.85546875" style="438" customWidth="1"/>
    <col min="9998" max="9998" width="19" style="438" customWidth="1"/>
    <col min="9999" max="9999" width="22.5703125" style="438" customWidth="1"/>
    <col min="10000" max="10000" width="24.42578125" style="438" customWidth="1"/>
    <col min="10001" max="10001" width="12.5703125" style="438" customWidth="1"/>
    <col min="10002" max="10002" width="12" style="438" bestFit="1" customWidth="1"/>
    <col min="10003" max="10003" width="11.7109375" style="438" customWidth="1"/>
    <col min="10004" max="10004" width="14" style="438" bestFit="1" customWidth="1"/>
    <col min="10005" max="10240" width="9.140625" style="438"/>
    <col min="10241" max="10241" width="21.42578125" style="438" customWidth="1"/>
    <col min="10242" max="10242" width="17.7109375" style="438" customWidth="1"/>
    <col min="10243" max="10243" width="18.7109375" style="438" bestFit="1" customWidth="1"/>
    <col min="10244" max="10244" width="17" style="438" customWidth="1"/>
    <col min="10245" max="10245" width="16.85546875" style="438" bestFit="1" customWidth="1"/>
    <col min="10246" max="10246" width="19" style="438" customWidth="1"/>
    <col min="10247" max="10247" width="22.85546875" style="438" bestFit="1" customWidth="1"/>
    <col min="10248" max="10248" width="24.5703125" style="438" customWidth="1"/>
    <col min="10249" max="10249" width="15.28515625" style="438" customWidth="1"/>
    <col min="10250" max="10250" width="18.5703125" style="438" customWidth="1"/>
    <col min="10251" max="10251" width="18.7109375" style="438" customWidth="1"/>
    <col min="10252" max="10252" width="17.85546875" style="438" customWidth="1"/>
    <col min="10253" max="10253" width="16.85546875" style="438" customWidth="1"/>
    <col min="10254" max="10254" width="19" style="438" customWidth="1"/>
    <col min="10255" max="10255" width="22.5703125" style="438" customWidth="1"/>
    <col min="10256" max="10256" width="24.42578125" style="438" customWidth="1"/>
    <col min="10257" max="10257" width="12.5703125" style="438" customWidth="1"/>
    <col min="10258" max="10258" width="12" style="438" bestFit="1" customWidth="1"/>
    <col min="10259" max="10259" width="11.7109375" style="438" customWidth="1"/>
    <col min="10260" max="10260" width="14" style="438" bestFit="1" customWidth="1"/>
    <col min="10261" max="10496" width="9.140625" style="438"/>
    <col min="10497" max="10497" width="21.42578125" style="438" customWidth="1"/>
    <col min="10498" max="10498" width="17.7109375" style="438" customWidth="1"/>
    <col min="10499" max="10499" width="18.7109375" style="438" bestFit="1" customWidth="1"/>
    <col min="10500" max="10500" width="17" style="438" customWidth="1"/>
    <col min="10501" max="10501" width="16.85546875" style="438" bestFit="1" customWidth="1"/>
    <col min="10502" max="10502" width="19" style="438" customWidth="1"/>
    <col min="10503" max="10503" width="22.85546875" style="438" bestFit="1" customWidth="1"/>
    <col min="10504" max="10504" width="24.5703125" style="438" customWidth="1"/>
    <col min="10505" max="10505" width="15.28515625" style="438" customWidth="1"/>
    <col min="10506" max="10506" width="18.5703125" style="438" customWidth="1"/>
    <col min="10507" max="10507" width="18.7109375" style="438" customWidth="1"/>
    <col min="10508" max="10508" width="17.85546875" style="438" customWidth="1"/>
    <col min="10509" max="10509" width="16.85546875" style="438" customWidth="1"/>
    <col min="10510" max="10510" width="19" style="438" customWidth="1"/>
    <col min="10511" max="10511" width="22.5703125" style="438" customWidth="1"/>
    <col min="10512" max="10512" width="24.42578125" style="438" customWidth="1"/>
    <col min="10513" max="10513" width="12.5703125" style="438" customWidth="1"/>
    <col min="10514" max="10514" width="12" style="438" bestFit="1" customWidth="1"/>
    <col min="10515" max="10515" width="11.7109375" style="438" customWidth="1"/>
    <col min="10516" max="10516" width="14" style="438" bestFit="1" customWidth="1"/>
    <col min="10517" max="10752" width="9.140625" style="438"/>
    <col min="10753" max="10753" width="21.42578125" style="438" customWidth="1"/>
    <col min="10754" max="10754" width="17.7109375" style="438" customWidth="1"/>
    <col min="10755" max="10755" width="18.7109375" style="438" bestFit="1" customWidth="1"/>
    <col min="10756" max="10756" width="17" style="438" customWidth="1"/>
    <col min="10757" max="10757" width="16.85546875" style="438" bestFit="1" customWidth="1"/>
    <col min="10758" max="10758" width="19" style="438" customWidth="1"/>
    <col min="10759" max="10759" width="22.85546875" style="438" bestFit="1" customWidth="1"/>
    <col min="10760" max="10760" width="24.5703125" style="438" customWidth="1"/>
    <col min="10761" max="10761" width="15.28515625" style="438" customWidth="1"/>
    <col min="10762" max="10762" width="18.5703125" style="438" customWidth="1"/>
    <col min="10763" max="10763" width="18.7109375" style="438" customWidth="1"/>
    <col min="10764" max="10764" width="17.85546875" style="438" customWidth="1"/>
    <col min="10765" max="10765" width="16.85546875" style="438" customWidth="1"/>
    <col min="10766" max="10766" width="19" style="438" customWidth="1"/>
    <col min="10767" max="10767" width="22.5703125" style="438" customWidth="1"/>
    <col min="10768" max="10768" width="24.42578125" style="438" customWidth="1"/>
    <col min="10769" max="10769" width="12.5703125" style="438" customWidth="1"/>
    <col min="10770" max="10770" width="12" style="438" bestFit="1" customWidth="1"/>
    <col min="10771" max="10771" width="11.7109375" style="438" customWidth="1"/>
    <col min="10772" max="10772" width="14" style="438" bestFit="1" customWidth="1"/>
    <col min="10773" max="11008" width="9.140625" style="438"/>
    <col min="11009" max="11009" width="21.42578125" style="438" customWidth="1"/>
    <col min="11010" max="11010" width="17.7109375" style="438" customWidth="1"/>
    <col min="11011" max="11011" width="18.7109375" style="438" bestFit="1" customWidth="1"/>
    <col min="11012" max="11012" width="17" style="438" customWidth="1"/>
    <col min="11013" max="11013" width="16.85546875" style="438" bestFit="1" customWidth="1"/>
    <col min="11014" max="11014" width="19" style="438" customWidth="1"/>
    <col min="11015" max="11015" width="22.85546875" style="438" bestFit="1" customWidth="1"/>
    <col min="11016" max="11016" width="24.5703125" style="438" customWidth="1"/>
    <col min="11017" max="11017" width="15.28515625" style="438" customWidth="1"/>
    <col min="11018" max="11018" width="18.5703125" style="438" customWidth="1"/>
    <col min="11019" max="11019" width="18.7109375" style="438" customWidth="1"/>
    <col min="11020" max="11020" width="17.85546875" style="438" customWidth="1"/>
    <col min="11021" max="11021" width="16.85546875" style="438" customWidth="1"/>
    <col min="11022" max="11022" width="19" style="438" customWidth="1"/>
    <col min="11023" max="11023" width="22.5703125" style="438" customWidth="1"/>
    <col min="11024" max="11024" width="24.42578125" style="438" customWidth="1"/>
    <col min="11025" max="11025" width="12.5703125" style="438" customWidth="1"/>
    <col min="11026" max="11026" width="12" style="438" bestFit="1" customWidth="1"/>
    <col min="11027" max="11027" width="11.7109375" style="438" customWidth="1"/>
    <col min="11028" max="11028" width="14" style="438" bestFit="1" customWidth="1"/>
    <col min="11029" max="11264" width="9.140625" style="438"/>
    <col min="11265" max="11265" width="21.42578125" style="438" customWidth="1"/>
    <col min="11266" max="11266" width="17.7109375" style="438" customWidth="1"/>
    <col min="11267" max="11267" width="18.7109375" style="438" bestFit="1" customWidth="1"/>
    <col min="11268" max="11268" width="17" style="438" customWidth="1"/>
    <col min="11269" max="11269" width="16.85546875" style="438" bestFit="1" customWidth="1"/>
    <col min="11270" max="11270" width="19" style="438" customWidth="1"/>
    <col min="11271" max="11271" width="22.85546875" style="438" bestFit="1" customWidth="1"/>
    <col min="11272" max="11272" width="24.5703125" style="438" customWidth="1"/>
    <col min="11273" max="11273" width="15.28515625" style="438" customWidth="1"/>
    <col min="11274" max="11274" width="18.5703125" style="438" customWidth="1"/>
    <col min="11275" max="11275" width="18.7109375" style="438" customWidth="1"/>
    <col min="11276" max="11276" width="17.85546875" style="438" customWidth="1"/>
    <col min="11277" max="11277" width="16.85546875" style="438" customWidth="1"/>
    <col min="11278" max="11278" width="19" style="438" customWidth="1"/>
    <col min="11279" max="11279" width="22.5703125" style="438" customWidth="1"/>
    <col min="11280" max="11280" width="24.42578125" style="438" customWidth="1"/>
    <col min="11281" max="11281" width="12.5703125" style="438" customWidth="1"/>
    <col min="11282" max="11282" width="12" style="438" bestFit="1" customWidth="1"/>
    <col min="11283" max="11283" width="11.7109375" style="438" customWidth="1"/>
    <col min="11284" max="11284" width="14" style="438" bestFit="1" customWidth="1"/>
    <col min="11285" max="11520" width="9.140625" style="438"/>
    <col min="11521" max="11521" width="21.42578125" style="438" customWidth="1"/>
    <col min="11522" max="11522" width="17.7109375" style="438" customWidth="1"/>
    <col min="11523" max="11523" width="18.7109375" style="438" bestFit="1" customWidth="1"/>
    <col min="11524" max="11524" width="17" style="438" customWidth="1"/>
    <col min="11525" max="11525" width="16.85546875" style="438" bestFit="1" customWidth="1"/>
    <col min="11526" max="11526" width="19" style="438" customWidth="1"/>
    <col min="11527" max="11527" width="22.85546875" style="438" bestFit="1" customWidth="1"/>
    <col min="11528" max="11528" width="24.5703125" style="438" customWidth="1"/>
    <col min="11529" max="11529" width="15.28515625" style="438" customWidth="1"/>
    <col min="11530" max="11530" width="18.5703125" style="438" customWidth="1"/>
    <col min="11531" max="11531" width="18.7109375" style="438" customWidth="1"/>
    <col min="11532" max="11532" width="17.85546875" style="438" customWidth="1"/>
    <col min="11533" max="11533" width="16.85546875" style="438" customWidth="1"/>
    <col min="11534" max="11534" width="19" style="438" customWidth="1"/>
    <col min="11535" max="11535" width="22.5703125" style="438" customWidth="1"/>
    <col min="11536" max="11536" width="24.42578125" style="438" customWidth="1"/>
    <col min="11537" max="11537" width="12.5703125" style="438" customWidth="1"/>
    <col min="11538" max="11538" width="12" style="438" bestFit="1" customWidth="1"/>
    <col min="11539" max="11539" width="11.7109375" style="438" customWidth="1"/>
    <col min="11540" max="11540" width="14" style="438" bestFit="1" customWidth="1"/>
    <col min="11541" max="11776" width="9.140625" style="438"/>
    <col min="11777" max="11777" width="21.42578125" style="438" customWidth="1"/>
    <col min="11778" max="11778" width="17.7109375" style="438" customWidth="1"/>
    <col min="11779" max="11779" width="18.7109375" style="438" bestFit="1" customWidth="1"/>
    <col min="11780" max="11780" width="17" style="438" customWidth="1"/>
    <col min="11781" max="11781" width="16.85546875" style="438" bestFit="1" customWidth="1"/>
    <col min="11782" max="11782" width="19" style="438" customWidth="1"/>
    <col min="11783" max="11783" width="22.85546875" style="438" bestFit="1" customWidth="1"/>
    <col min="11784" max="11784" width="24.5703125" style="438" customWidth="1"/>
    <col min="11785" max="11785" width="15.28515625" style="438" customWidth="1"/>
    <col min="11786" max="11786" width="18.5703125" style="438" customWidth="1"/>
    <col min="11787" max="11787" width="18.7109375" style="438" customWidth="1"/>
    <col min="11788" max="11788" width="17.85546875" style="438" customWidth="1"/>
    <col min="11789" max="11789" width="16.85546875" style="438" customWidth="1"/>
    <col min="11790" max="11790" width="19" style="438" customWidth="1"/>
    <col min="11791" max="11791" width="22.5703125" style="438" customWidth="1"/>
    <col min="11792" max="11792" width="24.42578125" style="438" customWidth="1"/>
    <col min="11793" max="11793" width="12.5703125" style="438" customWidth="1"/>
    <col min="11794" max="11794" width="12" style="438" bestFit="1" customWidth="1"/>
    <col min="11795" max="11795" width="11.7109375" style="438" customWidth="1"/>
    <col min="11796" max="11796" width="14" style="438" bestFit="1" customWidth="1"/>
    <col min="11797" max="12032" width="9.140625" style="438"/>
    <col min="12033" max="12033" width="21.42578125" style="438" customWidth="1"/>
    <col min="12034" max="12034" width="17.7109375" style="438" customWidth="1"/>
    <col min="12035" max="12035" width="18.7109375" style="438" bestFit="1" customWidth="1"/>
    <col min="12036" max="12036" width="17" style="438" customWidth="1"/>
    <col min="12037" max="12037" width="16.85546875" style="438" bestFit="1" customWidth="1"/>
    <col min="12038" max="12038" width="19" style="438" customWidth="1"/>
    <col min="12039" max="12039" width="22.85546875" style="438" bestFit="1" customWidth="1"/>
    <col min="12040" max="12040" width="24.5703125" style="438" customWidth="1"/>
    <col min="12041" max="12041" width="15.28515625" style="438" customWidth="1"/>
    <col min="12042" max="12042" width="18.5703125" style="438" customWidth="1"/>
    <col min="12043" max="12043" width="18.7109375" style="438" customWidth="1"/>
    <col min="12044" max="12044" width="17.85546875" style="438" customWidth="1"/>
    <col min="12045" max="12045" width="16.85546875" style="438" customWidth="1"/>
    <col min="12046" max="12046" width="19" style="438" customWidth="1"/>
    <col min="12047" max="12047" width="22.5703125" style="438" customWidth="1"/>
    <col min="12048" max="12048" width="24.42578125" style="438" customWidth="1"/>
    <col min="12049" max="12049" width="12.5703125" style="438" customWidth="1"/>
    <col min="12050" max="12050" width="12" style="438" bestFit="1" customWidth="1"/>
    <col min="12051" max="12051" width="11.7109375" style="438" customWidth="1"/>
    <col min="12052" max="12052" width="14" style="438" bestFit="1" customWidth="1"/>
    <col min="12053" max="12288" width="9.140625" style="438"/>
    <col min="12289" max="12289" width="21.42578125" style="438" customWidth="1"/>
    <col min="12290" max="12290" width="17.7109375" style="438" customWidth="1"/>
    <col min="12291" max="12291" width="18.7109375" style="438" bestFit="1" customWidth="1"/>
    <col min="12292" max="12292" width="17" style="438" customWidth="1"/>
    <col min="12293" max="12293" width="16.85546875" style="438" bestFit="1" customWidth="1"/>
    <col min="12294" max="12294" width="19" style="438" customWidth="1"/>
    <col min="12295" max="12295" width="22.85546875" style="438" bestFit="1" customWidth="1"/>
    <col min="12296" max="12296" width="24.5703125" style="438" customWidth="1"/>
    <col min="12297" max="12297" width="15.28515625" style="438" customWidth="1"/>
    <col min="12298" max="12298" width="18.5703125" style="438" customWidth="1"/>
    <col min="12299" max="12299" width="18.7109375" style="438" customWidth="1"/>
    <col min="12300" max="12300" width="17.85546875" style="438" customWidth="1"/>
    <col min="12301" max="12301" width="16.85546875" style="438" customWidth="1"/>
    <col min="12302" max="12302" width="19" style="438" customWidth="1"/>
    <col min="12303" max="12303" width="22.5703125" style="438" customWidth="1"/>
    <col min="12304" max="12304" width="24.42578125" style="438" customWidth="1"/>
    <col min="12305" max="12305" width="12.5703125" style="438" customWidth="1"/>
    <col min="12306" max="12306" width="12" style="438" bestFit="1" customWidth="1"/>
    <col min="12307" max="12307" width="11.7109375" style="438" customWidth="1"/>
    <col min="12308" max="12308" width="14" style="438" bestFit="1" customWidth="1"/>
    <col min="12309" max="12544" width="9.140625" style="438"/>
    <col min="12545" max="12545" width="21.42578125" style="438" customWidth="1"/>
    <col min="12546" max="12546" width="17.7109375" style="438" customWidth="1"/>
    <col min="12547" max="12547" width="18.7109375" style="438" bestFit="1" customWidth="1"/>
    <col min="12548" max="12548" width="17" style="438" customWidth="1"/>
    <col min="12549" max="12549" width="16.85546875" style="438" bestFit="1" customWidth="1"/>
    <col min="12550" max="12550" width="19" style="438" customWidth="1"/>
    <col min="12551" max="12551" width="22.85546875" style="438" bestFit="1" customWidth="1"/>
    <col min="12552" max="12552" width="24.5703125" style="438" customWidth="1"/>
    <col min="12553" max="12553" width="15.28515625" style="438" customWidth="1"/>
    <col min="12554" max="12554" width="18.5703125" style="438" customWidth="1"/>
    <col min="12555" max="12555" width="18.7109375" style="438" customWidth="1"/>
    <col min="12556" max="12556" width="17.85546875" style="438" customWidth="1"/>
    <col min="12557" max="12557" width="16.85546875" style="438" customWidth="1"/>
    <col min="12558" max="12558" width="19" style="438" customWidth="1"/>
    <col min="12559" max="12559" width="22.5703125" style="438" customWidth="1"/>
    <col min="12560" max="12560" width="24.42578125" style="438" customWidth="1"/>
    <col min="12561" max="12561" width="12.5703125" style="438" customWidth="1"/>
    <col min="12562" max="12562" width="12" style="438" bestFit="1" customWidth="1"/>
    <col min="12563" max="12563" width="11.7109375" style="438" customWidth="1"/>
    <col min="12564" max="12564" width="14" style="438" bestFit="1" customWidth="1"/>
    <col min="12565" max="12800" width="9.140625" style="438"/>
    <col min="12801" max="12801" width="21.42578125" style="438" customWidth="1"/>
    <col min="12802" max="12802" width="17.7109375" style="438" customWidth="1"/>
    <col min="12803" max="12803" width="18.7109375" style="438" bestFit="1" customWidth="1"/>
    <col min="12804" max="12804" width="17" style="438" customWidth="1"/>
    <col min="12805" max="12805" width="16.85546875" style="438" bestFit="1" customWidth="1"/>
    <col min="12806" max="12806" width="19" style="438" customWidth="1"/>
    <col min="12807" max="12807" width="22.85546875" style="438" bestFit="1" customWidth="1"/>
    <col min="12808" max="12808" width="24.5703125" style="438" customWidth="1"/>
    <col min="12809" max="12809" width="15.28515625" style="438" customWidth="1"/>
    <col min="12810" max="12810" width="18.5703125" style="438" customWidth="1"/>
    <col min="12811" max="12811" width="18.7109375" style="438" customWidth="1"/>
    <col min="12812" max="12812" width="17.85546875" style="438" customWidth="1"/>
    <col min="12813" max="12813" width="16.85546875" style="438" customWidth="1"/>
    <col min="12814" max="12814" width="19" style="438" customWidth="1"/>
    <col min="12815" max="12815" width="22.5703125" style="438" customWidth="1"/>
    <col min="12816" max="12816" width="24.42578125" style="438" customWidth="1"/>
    <col min="12817" max="12817" width="12.5703125" style="438" customWidth="1"/>
    <col min="12818" max="12818" width="12" style="438" bestFit="1" customWidth="1"/>
    <col min="12819" max="12819" width="11.7109375" style="438" customWidth="1"/>
    <col min="12820" max="12820" width="14" style="438" bestFit="1" customWidth="1"/>
    <col min="12821" max="13056" width="9.140625" style="438"/>
    <col min="13057" max="13057" width="21.42578125" style="438" customWidth="1"/>
    <col min="13058" max="13058" width="17.7109375" style="438" customWidth="1"/>
    <col min="13059" max="13059" width="18.7109375" style="438" bestFit="1" customWidth="1"/>
    <col min="13060" max="13060" width="17" style="438" customWidth="1"/>
    <col min="13061" max="13061" width="16.85546875" style="438" bestFit="1" customWidth="1"/>
    <col min="13062" max="13062" width="19" style="438" customWidth="1"/>
    <col min="13063" max="13063" width="22.85546875" style="438" bestFit="1" customWidth="1"/>
    <col min="13064" max="13064" width="24.5703125" style="438" customWidth="1"/>
    <col min="13065" max="13065" width="15.28515625" style="438" customWidth="1"/>
    <col min="13066" max="13066" width="18.5703125" style="438" customWidth="1"/>
    <col min="13067" max="13067" width="18.7109375" style="438" customWidth="1"/>
    <col min="13068" max="13068" width="17.85546875" style="438" customWidth="1"/>
    <col min="13069" max="13069" width="16.85546875" style="438" customWidth="1"/>
    <col min="13070" max="13070" width="19" style="438" customWidth="1"/>
    <col min="13071" max="13071" width="22.5703125" style="438" customWidth="1"/>
    <col min="13072" max="13072" width="24.42578125" style="438" customWidth="1"/>
    <col min="13073" max="13073" width="12.5703125" style="438" customWidth="1"/>
    <col min="13074" max="13074" width="12" style="438" bestFit="1" customWidth="1"/>
    <col min="13075" max="13075" width="11.7109375" style="438" customWidth="1"/>
    <col min="13076" max="13076" width="14" style="438" bestFit="1" customWidth="1"/>
    <col min="13077" max="13312" width="9.140625" style="438"/>
    <col min="13313" max="13313" width="21.42578125" style="438" customWidth="1"/>
    <col min="13314" max="13314" width="17.7109375" style="438" customWidth="1"/>
    <col min="13315" max="13315" width="18.7109375" style="438" bestFit="1" customWidth="1"/>
    <col min="13316" max="13316" width="17" style="438" customWidth="1"/>
    <col min="13317" max="13317" width="16.85546875" style="438" bestFit="1" customWidth="1"/>
    <col min="13318" max="13318" width="19" style="438" customWidth="1"/>
    <col min="13319" max="13319" width="22.85546875" style="438" bestFit="1" customWidth="1"/>
    <col min="13320" max="13320" width="24.5703125" style="438" customWidth="1"/>
    <col min="13321" max="13321" width="15.28515625" style="438" customWidth="1"/>
    <col min="13322" max="13322" width="18.5703125" style="438" customWidth="1"/>
    <col min="13323" max="13323" width="18.7109375" style="438" customWidth="1"/>
    <col min="13324" max="13324" width="17.85546875" style="438" customWidth="1"/>
    <col min="13325" max="13325" width="16.85546875" style="438" customWidth="1"/>
    <col min="13326" max="13326" width="19" style="438" customWidth="1"/>
    <col min="13327" max="13327" width="22.5703125" style="438" customWidth="1"/>
    <col min="13328" max="13328" width="24.42578125" style="438" customWidth="1"/>
    <col min="13329" max="13329" width="12.5703125" style="438" customWidth="1"/>
    <col min="13330" max="13330" width="12" style="438" bestFit="1" customWidth="1"/>
    <col min="13331" max="13331" width="11.7109375" style="438" customWidth="1"/>
    <col min="13332" max="13332" width="14" style="438" bestFit="1" customWidth="1"/>
    <col min="13333" max="13568" width="9.140625" style="438"/>
    <col min="13569" max="13569" width="21.42578125" style="438" customWidth="1"/>
    <col min="13570" max="13570" width="17.7109375" style="438" customWidth="1"/>
    <col min="13571" max="13571" width="18.7109375" style="438" bestFit="1" customWidth="1"/>
    <col min="13572" max="13572" width="17" style="438" customWidth="1"/>
    <col min="13573" max="13573" width="16.85546875" style="438" bestFit="1" customWidth="1"/>
    <col min="13574" max="13574" width="19" style="438" customWidth="1"/>
    <col min="13575" max="13575" width="22.85546875" style="438" bestFit="1" customWidth="1"/>
    <col min="13576" max="13576" width="24.5703125" style="438" customWidth="1"/>
    <col min="13577" max="13577" width="15.28515625" style="438" customWidth="1"/>
    <col min="13578" max="13578" width="18.5703125" style="438" customWidth="1"/>
    <col min="13579" max="13579" width="18.7109375" style="438" customWidth="1"/>
    <col min="13580" max="13580" width="17.85546875" style="438" customWidth="1"/>
    <col min="13581" max="13581" width="16.85546875" style="438" customWidth="1"/>
    <col min="13582" max="13582" width="19" style="438" customWidth="1"/>
    <col min="13583" max="13583" width="22.5703125" style="438" customWidth="1"/>
    <col min="13584" max="13584" width="24.42578125" style="438" customWidth="1"/>
    <col min="13585" max="13585" width="12.5703125" style="438" customWidth="1"/>
    <col min="13586" max="13586" width="12" style="438" bestFit="1" customWidth="1"/>
    <col min="13587" max="13587" width="11.7109375" style="438" customWidth="1"/>
    <col min="13588" max="13588" width="14" style="438" bestFit="1" customWidth="1"/>
    <col min="13589" max="13824" width="9.140625" style="438"/>
    <col min="13825" max="13825" width="21.42578125" style="438" customWidth="1"/>
    <col min="13826" max="13826" width="17.7109375" style="438" customWidth="1"/>
    <col min="13827" max="13827" width="18.7109375" style="438" bestFit="1" customWidth="1"/>
    <col min="13828" max="13828" width="17" style="438" customWidth="1"/>
    <col min="13829" max="13829" width="16.85546875" style="438" bestFit="1" customWidth="1"/>
    <col min="13830" max="13830" width="19" style="438" customWidth="1"/>
    <col min="13831" max="13831" width="22.85546875" style="438" bestFit="1" customWidth="1"/>
    <col min="13832" max="13832" width="24.5703125" style="438" customWidth="1"/>
    <col min="13833" max="13833" width="15.28515625" style="438" customWidth="1"/>
    <col min="13834" max="13834" width="18.5703125" style="438" customWidth="1"/>
    <col min="13835" max="13835" width="18.7109375" style="438" customWidth="1"/>
    <col min="13836" max="13836" width="17.85546875" style="438" customWidth="1"/>
    <col min="13837" max="13837" width="16.85546875" style="438" customWidth="1"/>
    <col min="13838" max="13838" width="19" style="438" customWidth="1"/>
    <col min="13839" max="13839" width="22.5703125" style="438" customWidth="1"/>
    <col min="13840" max="13840" width="24.42578125" style="438" customWidth="1"/>
    <col min="13841" max="13841" width="12.5703125" style="438" customWidth="1"/>
    <col min="13842" max="13842" width="12" style="438" bestFit="1" customWidth="1"/>
    <col min="13843" max="13843" width="11.7109375" style="438" customWidth="1"/>
    <col min="13844" max="13844" width="14" style="438" bestFit="1" customWidth="1"/>
    <col min="13845" max="14080" width="9.140625" style="438"/>
    <col min="14081" max="14081" width="21.42578125" style="438" customWidth="1"/>
    <col min="14082" max="14082" width="17.7109375" style="438" customWidth="1"/>
    <col min="14083" max="14083" width="18.7109375" style="438" bestFit="1" customWidth="1"/>
    <col min="14084" max="14084" width="17" style="438" customWidth="1"/>
    <col min="14085" max="14085" width="16.85546875" style="438" bestFit="1" customWidth="1"/>
    <col min="14086" max="14086" width="19" style="438" customWidth="1"/>
    <col min="14087" max="14087" width="22.85546875" style="438" bestFit="1" customWidth="1"/>
    <col min="14088" max="14088" width="24.5703125" style="438" customWidth="1"/>
    <col min="14089" max="14089" width="15.28515625" style="438" customWidth="1"/>
    <col min="14090" max="14090" width="18.5703125" style="438" customWidth="1"/>
    <col min="14091" max="14091" width="18.7109375" style="438" customWidth="1"/>
    <col min="14092" max="14092" width="17.85546875" style="438" customWidth="1"/>
    <col min="14093" max="14093" width="16.85546875" style="438" customWidth="1"/>
    <col min="14094" max="14094" width="19" style="438" customWidth="1"/>
    <col min="14095" max="14095" width="22.5703125" style="438" customWidth="1"/>
    <col min="14096" max="14096" width="24.42578125" style="438" customWidth="1"/>
    <col min="14097" max="14097" width="12.5703125" style="438" customWidth="1"/>
    <col min="14098" max="14098" width="12" style="438" bestFit="1" customWidth="1"/>
    <col min="14099" max="14099" width="11.7109375" style="438" customWidth="1"/>
    <col min="14100" max="14100" width="14" style="438" bestFit="1" customWidth="1"/>
    <col min="14101" max="14336" width="9.140625" style="438"/>
    <col min="14337" max="14337" width="21.42578125" style="438" customWidth="1"/>
    <col min="14338" max="14338" width="17.7109375" style="438" customWidth="1"/>
    <col min="14339" max="14339" width="18.7109375" style="438" bestFit="1" customWidth="1"/>
    <col min="14340" max="14340" width="17" style="438" customWidth="1"/>
    <col min="14341" max="14341" width="16.85546875" style="438" bestFit="1" customWidth="1"/>
    <col min="14342" max="14342" width="19" style="438" customWidth="1"/>
    <col min="14343" max="14343" width="22.85546875" style="438" bestFit="1" customWidth="1"/>
    <col min="14344" max="14344" width="24.5703125" style="438" customWidth="1"/>
    <col min="14345" max="14345" width="15.28515625" style="438" customWidth="1"/>
    <col min="14346" max="14346" width="18.5703125" style="438" customWidth="1"/>
    <col min="14347" max="14347" width="18.7109375" style="438" customWidth="1"/>
    <col min="14348" max="14348" width="17.85546875" style="438" customWidth="1"/>
    <col min="14349" max="14349" width="16.85546875" style="438" customWidth="1"/>
    <col min="14350" max="14350" width="19" style="438" customWidth="1"/>
    <col min="14351" max="14351" width="22.5703125" style="438" customWidth="1"/>
    <col min="14352" max="14352" width="24.42578125" style="438" customWidth="1"/>
    <col min="14353" max="14353" width="12.5703125" style="438" customWidth="1"/>
    <col min="14354" max="14354" width="12" style="438" bestFit="1" customWidth="1"/>
    <col min="14355" max="14355" width="11.7109375" style="438" customWidth="1"/>
    <col min="14356" max="14356" width="14" style="438" bestFit="1" customWidth="1"/>
    <col min="14357" max="14592" width="9.140625" style="438"/>
    <col min="14593" max="14593" width="21.42578125" style="438" customWidth="1"/>
    <col min="14594" max="14594" width="17.7109375" style="438" customWidth="1"/>
    <col min="14595" max="14595" width="18.7109375" style="438" bestFit="1" customWidth="1"/>
    <col min="14596" max="14596" width="17" style="438" customWidth="1"/>
    <col min="14597" max="14597" width="16.85546875" style="438" bestFit="1" customWidth="1"/>
    <col min="14598" max="14598" width="19" style="438" customWidth="1"/>
    <col min="14599" max="14599" width="22.85546875" style="438" bestFit="1" customWidth="1"/>
    <col min="14600" max="14600" width="24.5703125" style="438" customWidth="1"/>
    <col min="14601" max="14601" width="15.28515625" style="438" customWidth="1"/>
    <col min="14602" max="14602" width="18.5703125" style="438" customWidth="1"/>
    <col min="14603" max="14603" width="18.7109375" style="438" customWidth="1"/>
    <col min="14604" max="14604" width="17.85546875" style="438" customWidth="1"/>
    <col min="14605" max="14605" width="16.85546875" style="438" customWidth="1"/>
    <col min="14606" max="14606" width="19" style="438" customWidth="1"/>
    <col min="14607" max="14607" width="22.5703125" style="438" customWidth="1"/>
    <col min="14608" max="14608" width="24.42578125" style="438" customWidth="1"/>
    <col min="14609" max="14609" width="12.5703125" style="438" customWidth="1"/>
    <col min="14610" max="14610" width="12" style="438" bestFit="1" customWidth="1"/>
    <col min="14611" max="14611" width="11.7109375" style="438" customWidth="1"/>
    <col min="14612" max="14612" width="14" style="438" bestFit="1" customWidth="1"/>
    <col min="14613" max="14848" width="9.140625" style="438"/>
    <col min="14849" max="14849" width="21.42578125" style="438" customWidth="1"/>
    <col min="14850" max="14850" width="17.7109375" style="438" customWidth="1"/>
    <col min="14851" max="14851" width="18.7109375" style="438" bestFit="1" customWidth="1"/>
    <col min="14852" max="14852" width="17" style="438" customWidth="1"/>
    <col min="14853" max="14853" width="16.85546875" style="438" bestFit="1" customWidth="1"/>
    <col min="14854" max="14854" width="19" style="438" customWidth="1"/>
    <col min="14855" max="14855" width="22.85546875" style="438" bestFit="1" customWidth="1"/>
    <col min="14856" max="14856" width="24.5703125" style="438" customWidth="1"/>
    <col min="14857" max="14857" width="15.28515625" style="438" customWidth="1"/>
    <col min="14858" max="14858" width="18.5703125" style="438" customWidth="1"/>
    <col min="14859" max="14859" width="18.7109375" style="438" customWidth="1"/>
    <col min="14860" max="14860" width="17.85546875" style="438" customWidth="1"/>
    <col min="14861" max="14861" width="16.85546875" style="438" customWidth="1"/>
    <col min="14862" max="14862" width="19" style="438" customWidth="1"/>
    <col min="14863" max="14863" width="22.5703125" style="438" customWidth="1"/>
    <col min="14864" max="14864" width="24.42578125" style="438" customWidth="1"/>
    <col min="14865" max="14865" width="12.5703125" style="438" customWidth="1"/>
    <col min="14866" max="14866" width="12" style="438" bestFit="1" customWidth="1"/>
    <col min="14867" max="14867" width="11.7109375" style="438" customWidth="1"/>
    <col min="14868" max="14868" width="14" style="438" bestFit="1" customWidth="1"/>
    <col min="14869" max="15104" width="9.140625" style="438"/>
    <col min="15105" max="15105" width="21.42578125" style="438" customWidth="1"/>
    <col min="15106" max="15106" width="17.7109375" style="438" customWidth="1"/>
    <col min="15107" max="15107" width="18.7109375" style="438" bestFit="1" customWidth="1"/>
    <col min="15108" max="15108" width="17" style="438" customWidth="1"/>
    <col min="15109" max="15109" width="16.85546875" style="438" bestFit="1" customWidth="1"/>
    <col min="15110" max="15110" width="19" style="438" customWidth="1"/>
    <col min="15111" max="15111" width="22.85546875" style="438" bestFit="1" customWidth="1"/>
    <col min="15112" max="15112" width="24.5703125" style="438" customWidth="1"/>
    <col min="15113" max="15113" width="15.28515625" style="438" customWidth="1"/>
    <col min="15114" max="15114" width="18.5703125" style="438" customWidth="1"/>
    <col min="15115" max="15115" width="18.7109375" style="438" customWidth="1"/>
    <col min="15116" max="15116" width="17.85546875" style="438" customWidth="1"/>
    <col min="15117" max="15117" width="16.85546875" style="438" customWidth="1"/>
    <col min="15118" max="15118" width="19" style="438" customWidth="1"/>
    <col min="15119" max="15119" width="22.5703125" style="438" customWidth="1"/>
    <col min="15120" max="15120" width="24.42578125" style="438" customWidth="1"/>
    <col min="15121" max="15121" width="12.5703125" style="438" customWidth="1"/>
    <col min="15122" max="15122" width="12" style="438" bestFit="1" customWidth="1"/>
    <col min="15123" max="15123" width="11.7109375" style="438" customWidth="1"/>
    <col min="15124" max="15124" width="14" style="438" bestFit="1" customWidth="1"/>
    <col min="15125" max="15360" width="9.140625" style="438"/>
    <col min="15361" max="15361" width="21.42578125" style="438" customWidth="1"/>
    <col min="15362" max="15362" width="17.7109375" style="438" customWidth="1"/>
    <col min="15363" max="15363" width="18.7109375" style="438" bestFit="1" customWidth="1"/>
    <col min="15364" max="15364" width="17" style="438" customWidth="1"/>
    <col min="15365" max="15365" width="16.85546875" style="438" bestFit="1" customWidth="1"/>
    <col min="15366" max="15366" width="19" style="438" customWidth="1"/>
    <col min="15367" max="15367" width="22.85546875" style="438" bestFit="1" customWidth="1"/>
    <col min="15368" max="15368" width="24.5703125" style="438" customWidth="1"/>
    <col min="15369" max="15369" width="15.28515625" style="438" customWidth="1"/>
    <col min="15370" max="15370" width="18.5703125" style="438" customWidth="1"/>
    <col min="15371" max="15371" width="18.7109375" style="438" customWidth="1"/>
    <col min="15372" max="15372" width="17.85546875" style="438" customWidth="1"/>
    <col min="15373" max="15373" width="16.85546875" style="438" customWidth="1"/>
    <col min="15374" max="15374" width="19" style="438" customWidth="1"/>
    <col min="15375" max="15375" width="22.5703125" style="438" customWidth="1"/>
    <col min="15376" max="15376" width="24.42578125" style="438" customWidth="1"/>
    <col min="15377" max="15377" width="12.5703125" style="438" customWidth="1"/>
    <col min="15378" max="15378" width="12" style="438" bestFit="1" customWidth="1"/>
    <col min="15379" max="15379" width="11.7109375" style="438" customWidth="1"/>
    <col min="15380" max="15380" width="14" style="438" bestFit="1" customWidth="1"/>
    <col min="15381" max="15616" width="9.140625" style="438"/>
    <col min="15617" max="15617" width="21.42578125" style="438" customWidth="1"/>
    <col min="15618" max="15618" width="17.7109375" style="438" customWidth="1"/>
    <col min="15619" max="15619" width="18.7109375" style="438" bestFit="1" customWidth="1"/>
    <col min="15620" max="15620" width="17" style="438" customWidth="1"/>
    <col min="15621" max="15621" width="16.85546875" style="438" bestFit="1" customWidth="1"/>
    <col min="15622" max="15622" width="19" style="438" customWidth="1"/>
    <col min="15623" max="15623" width="22.85546875" style="438" bestFit="1" customWidth="1"/>
    <col min="15624" max="15624" width="24.5703125" style="438" customWidth="1"/>
    <col min="15625" max="15625" width="15.28515625" style="438" customWidth="1"/>
    <col min="15626" max="15626" width="18.5703125" style="438" customWidth="1"/>
    <col min="15627" max="15627" width="18.7109375" style="438" customWidth="1"/>
    <col min="15628" max="15628" width="17.85546875" style="438" customWidth="1"/>
    <col min="15629" max="15629" width="16.85546875" style="438" customWidth="1"/>
    <col min="15630" max="15630" width="19" style="438" customWidth="1"/>
    <col min="15631" max="15631" width="22.5703125" style="438" customWidth="1"/>
    <col min="15632" max="15632" width="24.42578125" style="438" customWidth="1"/>
    <col min="15633" max="15633" width="12.5703125" style="438" customWidth="1"/>
    <col min="15634" max="15634" width="12" style="438" bestFit="1" customWidth="1"/>
    <col min="15635" max="15635" width="11.7109375" style="438" customWidth="1"/>
    <col min="15636" max="15636" width="14" style="438" bestFit="1" customWidth="1"/>
    <col min="15637" max="15872" width="9.140625" style="438"/>
    <col min="15873" max="15873" width="21.42578125" style="438" customWidth="1"/>
    <col min="15874" max="15874" width="17.7109375" style="438" customWidth="1"/>
    <col min="15875" max="15875" width="18.7109375" style="438" bestFit="1" customWidth="1"/>
    <col min="15876" max="15876" width="17" style="438" customWidth="1"/>
    <col min="15877" max="15877" width="16.85546875" style="438" bestFit="1" customWidth="1"/>
    <col min="15878" max="15878" width="19" style="438" customWidth="1"/>
    <col min="15879" max="15879" width="22.85546875" style="438" bestFit="1" customWidth="1"/>
    <col min="15880" max="15880" width="24.5703125" style="438" customWidth="1"/>
    <col min="15881" max="15881" width="15.28515625" style="438" customWidth="1"/>
    <col min="15882" max="15882" width="18.5703125" style="438" customWidth="1"/>
    <col min="15883" max="15883" width="18.7109375" style="438" customWidth="1"/>
    <col min="15884" max="15884" width="17.85546875" style="438" customWidth="1"/>
    <col min="15885" max="15885" width="16.85546875" style="438" customWidth="1"/>
    <col min="15886" max="15886" width="19" style="438" customWidth="1"/>
    <col min="15887" max="15887" width="22.5703125" style="438" customWidth="1"/>
    <col min="15888" max="15888" width="24.42578125" style="438" customWidth="1"/>
    <col min="15889" max="15889" width="12.5703125" style="438" customWidth="1"/>
    <col min="15890" max="15890" width="12" style="438" bestFit="1" customWidth="1"/>
    <col min="15891" max="15891" width="11.7109375" style="438" customWidth="1"/>
    <col min="15892" max="15892" width="14" style="438" bestFit="1" customWidth="1"/>
    <col min="15893" max="16128" width="9.140625" style="438"/>
    <col min="16129" max="16129" width="21.42578125" style="438" customWidth="1"/>
    <col min="16130" max="16130" width="17.7109375" style="438" customWidth="1"/>
    <col min="16131" max="16131" width="18.7109375" style="438" bestFit="1" customWidth="1"/>
    <col min="16132" max="16132" width="17" style="438" customWidth="1"/>
    <col min="16133" max="16133" width="16.85546875" style="438" bestFit="1" customWidth="1"/>
    <col min="16134" max="16134" width="19" style="438" customWidth="1"/>
    <col min="16135" max="16135" width="22.85546875" style="438" bestFit="1" customWidth="1"/>
    <col min="16136" max="16136" width="24.5703125" style="438" customWidth="1"/>
    <col min="16137" max="16137" width="15.28515625" style="438" customWidth="1"/>
    <col min="16138" max="16138" width="18.5703125" style="438" customWidth="1"/>
    <col min="16139" max="16139" width="18.7109375" style="438" customWidth="1"/>
    <col min="16140" max="16140" width="17.85546875" style="438" customWidth="1"/>
    <col min="16141" max="16141" width="16.85546875" style="438" customWidth="1"/>
    <col min="16142" max="16142" width="19" style="438" customWidth="1"/>
    <col min="16143" max="16143" width="22.5703125" style="438" customWidth="1"/>
    <col min="16144" max="16144" width="24.42578125" style="438" customWidth="1"/>
    <col min="16145" max="16145" width="12.5703125" style="438" customWidth="1"/>
    <col min="16146" max="16146" width="12" style="438" bestFit="1" customWidth="1"/>
    <col min="16147" max="16147" width="11.7109375" style="438" customWidth="1"/>
    <col min="16148" max="16148" width="14" style="438" bestFit="1" customWidth="1"/>
    <col min="16149" max="16384" width="9.140625" style="438"/>
  </cols>
  <sheetData>
    <row r="1" spans="1:20" s="419" customFormat="1" ht="28.5">
      <c r="A1" s="553" t="s">
        <v>303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</row>
    <row r="2" spans="1:20" s="419" customFormat="1" ht="26.25">
      <c r="A2" s="420" t="s">
        <v>316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</row>
    <row r="3" spans="1:20" s="422" customFormat="1" ht="26.25">
      <c r="A3" s="421"/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</row>
    <row r="4" spans="1:20" s="419" customFormat="1" ht="28.5" customHeight="1">
      <c r="A4" s="554" t="s">
        <v>305</v>
      </c>
      <c r="B4" s="554"/>
      <c r="C4" s="554"/>
      <c r="D4" s="554"/>
      <c r="E4" s="554"/>
      <c r="F4" s="554"/>
      <c r="G4" s="554"/>
      <c r="H4" s="554"/>
      <c r="I4" s="554"/>
      <c r="J4" s="554" t="s">
        <v>232</v>
      </c>
      <c r="K4" s="554"/>
      <c r="L4" s="554"/>
      <c r="M4" s="554"/>
      <c r="N4" s="554"/>
      <c r="O4" s="554"/>
      <c r="P4" s="554"/>
      <c r="Q4" s="554"/>
      <c r="R4" s="554" t="s">
        <v>233</v>
      </c>
      <c r="S4" s="554"/>
      <c r="T4" s="554"/>
    </row>
    <row r="5" spans="1:20" s="425" customFormat="1" ht="46.5" customHeight="1">
      <c r="A5" s="423" t="s">
        <v>227</v>
      </c>
      <c r="B5" s="423" t="s">
        <v>234</v>
      </c>
      <c r="C5" s="423" t="s">
        <v>235</v>
      </c>
      <c r="D5" s="423" t="s">
        <v>8</v>
      </c>
      <c r="E5" s="423" t="s">
        <v>104</v>
      </c>
      <c r="F5" s="423" t="s">
        <v>52</v>
      </c>
      <c r="G5" s="423" t="s">
        <v>105</v>
      </c>
      <c r="H5" s="423" t="s">
        <v>106</v>
      </c>
      <c r="I5" s="423" t="s">
        <v>107</v>
      </c>
      <c r="J5" s="423" t="s">
        <v>234</v>
      </c>
      <c r="K5" s="423" t="s">
        <v>235</v>
      </c>
      <c r="L5" s="423" t="s">
        <v>8</v>
      </c>
      <c r="M5" s="423" t="s">
        <v>104</v>
      </c>
      <c r="N5" s="423" t="s">
        <v>52</v>
      </c>
      <c r="O5" s="423" t="s">
        <v>105</v>
      </c>
      <c r="P5" s="423" t="s">
        <v>106</v>
      </c>
      <c r="Q5" s="423" t="s">
        <v>107</v>
      </c>
      <c r="R5" s="424" t="s">
        <v>317</v>
      </c>
      <c r="S5" s="424" t="s">
        <v>318</v>
      </c>
      <c r="T5" s="424" t="s">
        <v>308</v>
      </c>
    </row>
    <row r="6" spans="1:20" s="419" customFormat="1" ht="56.25" customHeight="1">
      <c r="A6" s="426" t="s">
        <v>319</v>
      </c>
      <c r="B6" s="427">
        <v>9268341282.4399986</v>
      </c>
      <c r="C6" s="427">
        <v>1906692047.49</v>
      </c>
      <c r="D6" s="427">
        <v>1122144437.9720867</v>
      </c>
      <c r="E6" s="427">
        <v>616149947.75999999</v>
      </c>
      <c r="F6" s="428">
        <f>SUM(B6:E6)</f>
        <v>12913327715.662085</v>
      </c>
      <c r="G6" s="427">
        <v>2009310470946.9399</v>
      </c>
      <c r="H6" s="427" t="s">
        <v>218</v>
      </c>
      <c r="I6" s="429">
        <f>SUM(F6/G6)</f>
        <v>6.4267458426055689E-3</v>
      </c>
      <c r="J6" s="430">
        <v>9389845734.1914253</v>
      </c>
      <c r="K6" s="430">
        <v>1909166964.4099998</v>
      </c>
      <c r="L6" s="430">
        <v>1089234654.1303761</v>
      </c>
      <c r="M6" s="430">
        <v>595031577.8599999</v>
      </c>
      <c r="N6" s="431">
        <f>SUM(J6:M6)</f>
        <v>12983278930.591803</v>
      </c>
      <c r="O6" s="430">
        <v>1834277841000</v>
      </c>
      <c r="P6" s="430" t="s">
        <v>218</v>
      </c>
      <c r="Q6" s="429">
        <f>SUM(N6/O6)</f>
        <v>7.0781419479579279E-3</v>
      </c>
      <c r="R6" s="427">
        <f>SUM(N6-F6)/F6*100</f>
        <v>0.54169782158379554</v>
      </c>
      <c r="S6" s="427">
        <f>SUM(O6-G6)/G6*100</f>
        <v>-8.7110793716439083</v>
      </c>
      <c r="T6" s="427">
        <f>SUM(Q6-I6)/I6*100</f>
        <v>10.13570664385051</v>
      </c>
    </row>
    <row r="7" spans="1:20" s="425" customFormat="1" ht="31.5" customHeight="1" thickBot="1">
      <c r="A7" s="432" t="s">
        <v>312</v>
      </c>
      <c r="B7" s="433">
        <f t="shared" ref="B7:G7" si="0">SUM(B6)</f>
        <v>9268341282.4399986</v>
      </c>
      <c r="C7" s="433">
        <f t="shared" si="0"/>
        <v>1906692047.49</v>
      </c>
      <c r="D7" s="433">
        <f t="shared" si="0"/>
        <v>1122144437.9720867</v>
      </c>
      <c r="E7" s="433">
        <f t="shared" si="0"/>
        <v>616149947.75999999</v>
      </c>
      <c r="F7" s="433">
        <f t="shared" si="0"/>
        <v>12913327715.662085</v>
      </c>
      <c r="G7" s="433">
        <f t="shared" si="0"/>
        <v>2009310470946.9399</v>
      </c>
      <c r="H7" s="434"/>
      <c r="I7" s="435">
        <f>SUM(I6:I6)</f>
        <v>6.4267458426055689E-3</v>
      </c>
      <c r="J7" s="433">
        <v>9389845734.1914253</v>
      </c>
      <c r="K7" s="433">
        <v>1909166964.4099998</v>
      </c>
      <c r="L7" s="433">
        <v>1089234654.1303761</v>
      </c>
      <c r="M7" s="433">
        <v>595031577.8599999</v>
      </c>
      <c r="N7" s="433">
        <f>SUM(N6)</f>
        <v>12983278930.591803</v>
      </c>
      <c r="O7" s="433">
        <f>SUM(O6)</f>
        <v>1834277841000</v>
      </c>
      <c r="P7" s="433"/>
      <c r="Q7" s="436">
        <f>SUM(Q6:Q6)</f>
        <v>7.0781419479579279E-3</v>
      </c>
      <c r="R7" s="433">
        <f>SUM(R6:R6)</f>
        <v>0.54169782158379554</v>
      </c>
      <c r="S7" s="433">
        <f>SUM(S6:S6)</f>
        <v>-8.7110793716439083</v>
      </c>
      <c r="T7" s="433">
        <f>SUM(T6:T6)</f>
        <v>10.13570664385051</v>
      </c>
    </row>
    <row r="8" spans="1:20" s="419" customFormat="1" ht="21.75" thickTop="1">
      <c r="J8" s="437"/>
      <c r="K8" s="437"/>
      <c r="L8" s="437"/>
    </row>
    <row r="9" spans="1:20">
      <c r="A9" s="438" t="s">
        <v>320</v>
      </c>
      <c r="K9" s="437"/>
      <c r="L9" s="437"/>
      <c r="M9" s="419"/>
      <c r="N9" s="419"/>
      <c r="O9" s="419"/>
      <c r="Q9" s="439"/>
    </row>
    <row r="10" spans="1:20">
      <c r="A10" s="438" t="s">
        <v>321</v>
      </c>
      <c r="K10" s="437"/>
      <c r="L10" s="437"/>
      <c r="M10" s="419"/>
      <c r="N10" s="419"/>
      <c r="O10" s="419"/>
    </row>
    <row r="11" spans="1:20">
      <c r="K11" s="437"/>
      <c r="L11" s="437"/>
      <c r="M11" s="419"/>
      <c r="N11" s="419"/>
      <c r="O11" s="419"/>
      <c r="T11" s="440"/>
    </row>
    <row r="12" spans="1:20">
      <c r="K12" s="437"/>
      <c r="L12" s="437"/>
      <c r="M12" s="419"/>
      <c r="N12" s="441"/>
      <c r="O12" s="442"/>
    </row>
    <row r="13" spans="1:20">
      <c r="K13" s="437"/>
      <c r="L13" s="437"/>
      <c r="M13" s="419"/>
      <c r="N13" s="441"/>
      <c r="O13" s="442"/>
    </row>
    <row r="14" spans="1:20">
      <c r="K14" s="437"/>
      <c r="L14" s="437"/>
      <c r="M14" s="419"/>
      <c r="N14" s="442"/>
      <c r="O14" s="442"/>
      <c r="P14" s="443"/>
    </row>
    <row r="15" spans="1:20">
      <c r="K15" s="437"/>
      <c r="L15" s="437"/>
      <c r="M15" s="419"/>
      <c r="N15" s="444"/>
      <c r="O15" s="444"/>
    </row>
    <row r="16" spans="1:20">
      <c r="K16" s="437"/>
      <c r="L16" s="437"/>
      <c r="M16" s="419"/>
      <c r="N16" s="419"/>
      <c r="O16" s="419"/>
      <c r="P16" s="443"/>
    </row>
    <row r="17" spans="11:15">
      <c r="K17" s="437"/>
      <c r="L17" s="437"/>
      <c r="M17" s="419"/>
      <c r="N17" s="419"/>
      <c r="O17" s="419"/>
    </row>
    <row r="18" spans="11:15">
      <c r="K18" s="437"/>
      <c r="L18" s="437"/>
      <c r="M18" s="419"/>
      <c r="N18" s="419"/>
      <c r="O18" s="444"/>
    </row>
    <row r="19" spans="11:15">
      <c r="K19" s="437"/>
      <c r="L19" s="437"/>
      <c r="M19" s="419"/>
      <c r="N19" s="419"/>
      <c r="O19" s="419"/>
    </row>
    <row r="20" spans="11:15">
      <c r="K20" s="437"/>
      <c r="L20" s="437"/>
      <c r="M20" s="419"/>
      <c r="N20" s="419"/>
      <c r="O20" s="419"/>
    </row>
    <row r="21" spans="11:15">
      <c r="K21" s="437"/>
      <c r="L21" s="437"/>
      <c r="M21" s="419"/>
      <c r="N21" s="419"/>
      <c r="O21" s="419"/>
    </row>
    <row r="22" spans="11:15">
      <c r="K22" s="437"/>
      <c r="L22" s="437"/>
      <c r="M22" s="419"/>
      <c r="N22" s="419"/>
      <c r="O22" s="419"/>
    </row>
    <row r="23" spans="11:15">
      <c r="K23" s="437"/>
      <c r="L23" s="437"/>
      <c r="M23" s="419"/>
      <c r="N23" s="419"/>
      <c r="O23" s="419"/>
    </row>
    <row r="24" spans="11:15">
      <c r="K24" s="437"/>
      <c r="L24" s="437"/>
      <c r="M24" s="419"/>
      <c r="N24" s="419"/>
      <c r="O24" s="419"/>
    </row>
    <row r="26" spans="11:15">
      <c r="O26" s="443"/>
    </row>
    <row r="29" spans="11:15">
      <c r="L29" s="438" t="s">
        <v>324</v>
      </c>
      <c r="M29" s="438" t="s">
        <v>325</v>
      </c>
      <c r="N29" s="438" t="s">
        <v>326</v>
      </c>
      <c r="O29" s="438" t="s">
        <v>107</v>
      </c>
    </row>
    <row r="30" spans="11:15">
      <c r="L30" s="438">
        <v>2562</v>
      </c>
      <c r="M30" s="445">
        <v>2009310470946.9399</v>
      </c>
      <c r="N30" s="445">
        <v>12913327715.6621</v>
      </c>
      <c r="O30" s="438">
        <v>6.4000000000000003E-3</v>
      </c>
    </row>
    <row r="31" spans="11:15">
      <c r="L31" s="438">
        <v>2561</v>
      </c>
      <c r="M31" s="446">
        <v>1915442936743.6201</v>
      </c>
      <c r="N31" s="446">
        <v>12928109252.42</v>
      </c>
      <c r="O31" s="438">
        <v>6.7000000000000002E-3</v>
      </c>
    </row>
    <row r="32" spans="11:15">
      <c r="L32" s="438" t="s">
        <v>322</v>
      </c>
      <c r="M32" s="446">
        <f>M30-M31</f>
        <v>93867534203.319824</v>
      </c>
      <c r="N32" s="446">
        <f>N30-N31</f>
        <v>-14781536.757900238</v>
      </c>
      <c r="O32" s="447"/>
    </row>
    <row r="33" spans="12:14">
      <c r="L33" s="438" t="s">
        <v>323</v>
      </c>
      <c r="M33" s="438">
        <f>M32*100/M31</f>
        <v>4.900565420283459</v>
      </c>
      <c r="N33" s="445">
        <f>N32*100/N31</f>
        <v>-0.11433641586168757</v>
      </c>
    </row>
    <row r="35" spans="12:14">
      <c r="M35" s="438">
        <v>6.84</v>
      </c>
      <c r="N35" s="438">
        <v>2.0699999999999998</v>
      </c>
    </row>
  </sheetData>
  <sheetProtection password="CCC5" sheet="1" objects="1" scenarios="1"/>
  <mergeCells count="4">
    <mergeCell ref="A1:T1"/>
    <mergeCell ref="A4:I4"/>
    <mergeCell ref="J4:Q4"/>
    <mergeCell ref="R4:T4"/>
  </mergeCells>
  <pageMargins left="0" right="0" top="0.82677165354330695" bottom="0.74803149606299202" header="0.31496062992126" footer="0.23622047244094499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6" tint="-0.249977111117893"/>
  </sheetPr>
  <dimension ref="A1:Z126"/>
  <sheetViews>
    <sheetView topLeftCell="J16" zoomScale="80" zoomScaleNormal="80" workbookViewId="0">
      <selection activeCell="S50" sqref="S50"/>
    </sheetView>
  </sheetViews>
  <sheetFormatPr defaultRowHeight="13.5"/>
  <cols>
    <col min="1" max="1" width="39.85546875" style="448" customWidth="1"/>
    <col min="2" max="2" width="19.7109375" style="448" bestFit="1" customWidth="1"/>
    <col min="3" max="3" width="17.85546875" style="448" bestFit="1" customWidth="1"/>
    <col min="4" max="4" width="17.140625" style="448" customWidth="1"/>
    <col min="5" max="5" width="17.85546875" style="448" bestFit="1" customWidth="1"/>
    <col min="6" max="6" width="15.7109375" style="448" bestFit="1" customWidth="1"/>
    <col min="7" max="7" width="15.140625" style="448" bestFit="1" customWidth="1"/>
    <col min="8" max="9" width="15.140625" style="448" customWidth="1"/>
    <col min="10" max="10" width="16.28515625" style="448" bestFit="1" customWidth="1"/>
    <col min="11" max="11" width="18.7109375" style="448" bestFit="1" customWidth="1"/>
    <col min="12" max="12" width="17.85546875" style="448" bestFit="1" customWidth="1"/>
    <col min="13" max="13" width="18.7109375" style="448" bestFit="1" customWidth="1"/>
    <col min="14" max="14" width="18.7109375" style="448" customWidth="1"/>
    <col min="15" max="15" width="17.85546875" style="448" bestFit="1" customWidth="1"/>
    <col min="16" max="16" width="15.7109375" style="448" bestFit="1" customWidth="1"/>
    <col min="17" max="17" width="15.7109375" style="448" customWidth="1"/>
    <col min="18" max="18" width="15" style="448" bestFit="1" customWidth="1"/>
    <col min="19" max="19" width="15.140625" style="448" bestFit="1" customWidth="1"/>
    <col min="20" max="20" width="16.28515625" style="448" bestFit="1" customWidth="1"/>
    <col min="21" max="21" width="18.140625" style="448" bestFit="1" customWidth="1"/>
    <col min="22" max="22" width="11" style="448" bestFit="1" customWidth="1"/>
    <col min="23" max="23" width="11.7109375" style="448" bestFit="1" customWidth="1"/>
    <col min="24" max="24" width="11.5703125" style="448" bestFit="1" customWidth="1"/>
    <col min="25" max="25" width="17.5703125" style="448" bestFit="1" customWidth="1"/>
    <col min="26" max="26" width="12.7109375" style="448" bestFit="1" customWidth="1"/>
    <col min="27" max="262" width="9.140625" style="448"/>
    <col min="263" max="263" width="39.85546875" style="448" customWidth="1"/>
    <col min="264" max="264" width="19.7109375" style="448" bestFit="1" customWidth="1"/>
    <col min="265" max="265" width="17.140625" style="448" bestFit="1" customWidth="1"/>
    <col min="266" max="266" width="16.28515625" style="448" bestFit="1" customWidth="1"/>
    <col min="267" max="267" width="15.7109375" style="448" bestFit="1" customWidth="1"/>
    <col min="268" max="268" width="15.140625" style="448" bestFit="1" customWidth="1"/>
    <col min="269" max="269" width="15" style="448" bestFit="1" customWidth="1"/>
    <col min="270" max="270" width="18.7109375" style="448" bestFit="1" customWidth="1"/>
    <col min="271" max="271" width="16.7109375" style="448" bestFit="1" customWidth="1"/>
    <col min="272" max="272" width="18.7109375" style="448" bestFit="1" customWidth="1"/>
    <col min="273" max="273" width="16.42578125" style="448" bestFit="1" customWidth="1"/>
    <col min="274" max="274" width="15.7109375" style="448" bestFit="1" customWidth="1"/>
    <col min="275" max="275" width="15" style="448" bestFit="1" customWidth="1"/>
    <col min="276" max="276" width="15.140625" style="448" bestFit="1" customWidth="1"/>
    <col min="277" max="277" width="17.85546875" style="448" bestFit="1" customWidth="1"/>
    <col min="278" max="278" width="11.5703125" style="448" bestFit="1" customWidth="1"/>
    <col min="279" max="279" width="11.85546875" style="448" bestFit="1" customWidth="1"/>
    <col min="280" max="280" width="11.5703125" style="448" bestFit="1" customWidth="1"/>
    <col min="281" max="281" width="17.5703125" style="448" bestFit="1" customWidth="1"/>
    <col min="282" max="282" width="12.7109375" style="448" bestFit="1" customWidth="1"/>
    <col min="283" max="518" width="9.140625" style="448"/>
    <col min="519" max="519" width="39.85546875" style="448" customWidth="1"/>
    <col min="520" max="520" width="19.7109375" style="448" bestFit="1" customWidth="1"/>
    <col min="521" max="521" width="17.140625" style="448" bestFit="1" customWidth="1"/>
    <col min="522" max="522" width="16.28515625" style="448" bestFit="1" customWidth="1"/>
    <col min="523" max="523" width="15.7109375" style="448" bestFit="1" customWidth="1"/>
    <col min="524" max="524" width="15.140625" style="448" bestFit="1" customWidth="1"/>
    <col min="525" max="525" width="15" style="448" bestFit="1" customWidth="1"/>
    <col min="526" max="526" width="18.7109375" style="448" bestFit="1" customWidth="1"/>
    <col min="527" max="527" width="16.7109375" style="448" bestFit="1" customWidth="1"/>
    <col min="528" max="528" width="18.7109375" style="448" bestFit="1" customWidth="1"/>
    <col min="529" max="529" width="16.42578125" style="448" bestFit="1" customWidth="1"/>
    <col min="530" max="530" width="15.7109375" style="448" bestFit="1" customWidth="1"/>
    <col min="531" max="531" width="15" style="448" bestFit="1" customWidth="1"/>
    <col min="532" max="532" width="15.140625" style="448" bestFit="1" customWidth="1"/>
    <col min="533" max="533" width="17.85546875" style="448" bestFit="1" customWidth="1"/>
    <col min="534" max="534" width="11.5703125" style="448" bestFit="1" customWidth="1"/>
    <col min="535" max="535" width="11.85546875" style="448" bestFit="1" customWidth="1"/>
    <col min="536" max="536" width="11.5703125" style="448" bestFit="1" customWidth="1"/>
    <col min="537" max="537" width="17.5703125" style="448" bestFit="1" customWidth="1"/>
    <col min="538" max="538" width="12.7109375" style="448" bestFit="1" customWidth="1"/>
    <col min="539" max="774" width="9.140625" style="448"/>
    <col min="775" max="775" width="39.85546875" style="448" customWidth="1"/>
    <col min="776" max="776" width="19.7109375" style="448" bestFit="1" customWidth="1"/>
    <col min="777" max="777" width="17.140625" style="448" bestFit="1" customWidth="1"/>
    <col min="778" max="778" width="16.28515625" style="448" bestFit="1" customWidth="1"/>
    <col min="779" max="779" width="15.7109375" style="448" bestFit="1" customWidth="1"/>
    <col min="780" max="780" width="15.140625" style="448" bestFit="1" customWidth="1"/>
    <col min="781" max="781" width="15" style="448" bestFit="1" customWidth="1"/>
    <col min="782" max="782" width="18.7109375" style="448" bestFit="1" customWidth="1"/>
    <col min="783" max="783" width="16.7109375" style="448" bestFit="1" customWidth="1"/>
    <col min="784" max="784" width="18.7109375" style="448" bestFit="1" customWidth="1"/>
    <col min="785" max="785" width="16.42578125" style="448" bestFit="1" customWidth="1"/>
    <col min="786" max="786" width="15.7109375" style="448" bestFit="1" customWidth="1"/>
    <col min="787" max="787" width="15" style="448" bestFit="1" customWidth="1"/>
    <col min="788" max="788" width="15.140625" style="448" bestFit="1" customWidth="1"/>
    <col min="789" max="789" width="17.85546875" style="448" bestFit="1" customWidth="1"/>
    <col min="790" max="790" width="11.5703125" style="448" bestFit="1" customWidth="1"/>
    <col min="791" max="791" width="11.85546875" style="448" bestFit="1" customWidth="1"/>
    <col min="792" max="792" width="11.5703125" style="448" bestFit="1" customWidth="1"/>
    <col min="793" max="793" width="17.5703125" style="448" bestFit="1" customWidth="1"/>
    <col min="794" max="794" width="12.7109375" style="448" bestFit="1" customWidth="1"/>
    <col min="795" max="1030" width="9.140625" style="448"/>
    <col min="1031" max="1031" width="39.85546875" style="448" customWidth="1"/>
    <col min="1032" max="1032" width="19.7109375" style="448" bestFit="1" customWidth="1"/>
    <col min="1033" max="1033" width="17.140625" style="448" bestFit="1" customWidth="1"/>
    <col min="1034" max="1034" width="16.28515625" style="448" bestFit="1" customWidth="1"/>
    <col min="1035" max="1035" width="15.7109375" style="448" bestFit="1" customWidth="1"/>
    <col min="1036" max="1036" width="15.140625" style="448" bestFit="1" customWidth="1"/>
    <col min="1037" max="1037" width="15" style="448" bestFit="1" customWidth="1"/>
    <col min="1038" max="1038" width="18.7109375" style="448" bestFit="1" customWidth="1"/>
    <col min="1039" max="1039" width="16.7109375" style="448" bestFit="1" customWidth="1"/>
    <col min="1040" max="1040" width="18.7109375" style="448" bestFit="1" customWidth="1"/>
    <col min="1041" max="1041" width="16.42578125" style="448" bestFit="1" customWidth="1"/>
    <col min="1042" max="1042" width="15.7109375" style="448" bestFit="1" customWidth="1"/>
    <col min="1043" max="1043" width="15" style="448" bestFit="1" customWidth="1"/>
    <col min="1044" max="1044" width="15.140625" style="448" bestFit="1" customWidth="1"/>
    <col min="1045" max="1045" width="17.85546875" style="448" bestFit="1" customWidth="1"/>
    <col min="1046" max="1046" width="11.5703125" style="448" bestFit="1" customWidth="1"/>
    <col min="1047" max="1047" width="11.85546875" style="448" bestFit="1" customWidth="1"/>
    <col min="1048" max="1048" width="11.5703125" style="448" bestFit="1" customWidth="1"/>
    <col min="1049" max="1049" width="17.5703125" style="448" bestFit="1" customWidth="1"/>
    <col min="1050" max="1050" width="12.7109375" style="448" bestFit="1" customWidth="1"/>
    <col min="1051" max="1286" width="9.140625" style="448"/>
    <col min="1287" max="1287" width="39.85546875" style="448" customWidth="1"/>
    <col min="1288" max="1288" width="19.7109375" style="448" bestFit="1" customWidth="1"/>
    <col min="1289" max="1289" width="17.140625" style="448" bestFit="1" customWidth="1"/>
    <col min="1290" max="1290" width="16.28515625" style="448" bestFit="1" customWidth="1"/>
    <col min="1291" max="1291" width="15.7109375" style="448" bestFit="1" customWidth="1"/>
    <col min="1292" max="1292" width="15.140625" style="448" bestFit="1" customWidth="1"/>
    <col min="1293" max="1293" width="15" style="448" bestFit="1" customWidth="1"/>
    <col min="1294" max="1294" width="18.7109375" style="448" bestFit="1" customWidth="1"/>
    <col min="1295" max="1295" width="16.7109375" style="448" bestFit="1" customWidth="1"/>
    <col min="1296" max="1296" width="18.7109375" style="448" bestFit="1" customWidth="1"/>
    <col min="1297" max="1297" width="16.42578125" style="448" bestFit="1" customWidth="1"/>
    <col min="1298" max="1298" width="15.7109375" style="448" bestFit="1" customWidth="1"/>
    <col min="1299" max="1299" width="15" style="448" bestFit="1" customWidth="1"/>
    <col min="1300" max="1300" width="15.140625" style="448" bestFit="1" customWidth="1"/>
    <col min="1301" max="1301" width="17.85546875" style="448" bestFit="1" customWidth="1"/>
    <col min="1302" max="1302" width="11.5703125" style="448" bestFit="1" customWidth="1"/>
    <col min="1303" max="1303" width="11.85546875" style="448" bestFit="1" customWidth="1"/>
    <col min="1304" max="1304" width="11.5703125" style="448" bestFit="1" customWidth="1"/>
    <col min="1305" max="1305" width="17.5703125" style="448" bestFit="1" customWidth="1"/>
    <col min="1306" max="1306" width="12.7109375" style="448" bestFit="1" customWidth="1"/>
    <col min="1307" max="1542" width="9.140625" style="448"/>
    <col min="1543" max="1543" width="39.85546875" style="448" customWidth="1"/>
    <col min="1544" max="1544" width="19.7109375" style="448" bestFit="1" customWidth="1"/>
    <col min="1545" max="1545" width="17.140625" style="448" bestFit="1" customWidth="1"/>
    <col min="1546" max="1546" width="16.28515625" style="448" bestFit="1" customWidth="1"/>
    <col min="1547" max="1547" width="15.7109375" style="448" bestFit="1" customWidth="1"/>
    <col min="1548" max="1548" width="15.140625" style="448" bestFit="1" customWidth="1"/>
    <col min="1549" max="1549" width="15" style="448" bestFit="1" customWidth="1"/>
    <col min="1550" max="1550" width="18.7109375" style="448" bestFit="1" customWidth="1"/>
    <col min="1551" max="1551" width="16.7109375" style="448" bestFit="1" customWidth="1"/>
    <col min="1552" max="1552" width="18.7109375" style="448" bestFit="1" customWidth="1"/>
    <col min="1553" max="1553" width="16.42578125" style="448" bestFit="1" customWidth="1"/>
    <col min="1554" max="1554" width="15.7109375" style="448" bestFit="1" customWidth="1"/>
    <col min="1555" max="1555" width="15" style="448" bestFit="1" customWidth="1"/>
    <col min="1556" max="1556" width="15.140625" style="448" bestFit="1" customWidth="1"/>
    <col min="1557" max="1557" width="17.85546875" style="448" bestFit="1" customWidth="1"/>
    <col min="1558" max="1558" width="11.5703125" style="448" bestFit="1" customWidth="1"/>
    <col min="1559" max="1559" width="11.85546875" style="448" bestFit="1" customWidth="1"/>
    <col min="1560" max="1560" width="11.5703125" style="448" bestFit="1" customWidth="1"/>
    <col min="1561" max="1561" width="17.5703125" style="448" bestFit="1" customWidth="1"/>
    <col min="1562" max="1562" width="12.7109375" style="448" bestFit="1" customWidth="1"/>
    <col min="1563" max="1798" width="9.140625" style="448"/>
    <col min="1799" max="1799" width="39.85546875" style="448" customWidth="1"/>
    <col min="1800" max="1800" width="19.7109375" style="448" bestFit="1" customWidth="1"/>
    <col min="1801" max="1801" width="17.140625" style="448" bestFit="1" customWidth="1"/>
    <col min="1802" max="1802" width="16.28515625" style="448" bestFit="1" customWidth="1"/>
    <col min="1803" max="1803" width="15.7109375" style="448" bestFit="1" customWidth="1"/>
    <col min="1804" max="1804" width="15.140625" style="448" bestFit="1" customWidth="1"/>
    <col min="1805" max="1805" width="15" style="448" bestFit="1" customWidth="1"/>
    <col min="1806" max="1806" width="18.7109375" style="448" bestFit="1" customWidth="1"/>
    <col min="1807" max="1807" width="16.7109375" style="448" bestFit="1" customWidth="1"/>
    <col min="1808" max="1808" width="18.7109375" style="448" bestFit="1" customWidth="1"/>
    <col min="1809" max="1809" width="16.42578125" style="448" bestFit="1" customWidth="1"/>
    <col min="1810" max="1810" width="15.7109375" style="448" bestFit="1" customWidth="1"/>
    <col min="1811" max="1811" width="15" style="448" bestFit="1" customWidth="1"/>
    <col min="1812" max="1812" width="15.140625" style="448" bestFit="1" customWidth="1"/>
    <col min="1813" max="1813" width="17.85546875" style="448" bestFit="1" customWidth="1"/>
    <col min="1814" max="1814" width="11.5703125" style="448" bestFit="1" customWidth="1"/>
    <col min="1815" max="1815" width="11.85546875" style="448" bestFit="1" customWidth="1"/>
    <col min="1816" max="1816" width="11.5703125" style="448" bestFit="1" customWidth="1"/>
    <col min="1817" max="1817" width="17.5703125" style="448" bestFit="1" customWidth="1"/>
    <col min="1818" max="1818" width="12.7109375" style="448" bestFit="1" customWidth="1"/>
    <col min="1819" max="2054" width="9.140625" style="448"/>
    <col min="2055" max="2055" width="39.85546875" style="448" customWidth="1"/>
    <col min="2056" max="2056" width="19.7109375" style="448" bestFit="1" customWidth="1"/>
    <col min="2057" max="2057" width="17.140625" style="448" bestFit="1" customWidth="1"/>
    <col min="2058" max="2058" width="16.28515625" style="448" bestFit="1" customWidth="1"/>
    <col min="2059" max="2059" width="15.7109375" style="448" bestFit="1" customWidth="1"/>
    <col min="2060" max="2060" width="15.140625" style="448" bestFit="1" customWidth="1"/>
    <col min="2061" max="2061" width="15" style="448" bestFit="1" customWidth="1"/>
    <col min="2062" max="2062" width="18.7109375" style="448" bestFit="1" customWidth="1"/>
    <col min="2063" max="2063" width="16.7109375" style="448" bestFit="1" customWidth="1"/>
    <col min="2064" max="2064" width="18.7109375" style="448" bestFit="1" customWidth="1"/>
    <col min="2065" max="2065" width="16.42578125" style="448" bestFit="1" customWidth="1"/>
    <col min="2066" max="2066" width="15.7109375" style="448" bestFit="1" customWidth="1"/>
    <col min="2067" max="2067" width="15" style="448" bestFit="1" customWidth="1"/>
    <col min="2068" max="2068" width="15.140625" style="448" bestFit="1" customWidth="1"/>
    <col min="2069" max="2069" width="17.85546875" style="448" bestFit="1" customWidth="1"/>
    <col min="2070" max="2070" width="11.5703125" style="448" bestFit="1" customWidth="1"/>
    <col min="2071" max="2071" width="11.85546875" style="448" bestFit="1" customWidth="1"/>
    <col min="2072" max="2072" width="11.5703125" style="448" bestFit="1" customWidth="1"/>
    <col min="2073" max="2073" width="17.5703125" style="448" bestFit="1" customWidth="1"/>
    <col min="2074" max="2074" width="12.7109375" style="448" bestFit="1" customWidth="1"/>
    <col min="2075" max="2310" width="9.140625" style="448"/>
    <col min="2311" max="2311" width="39.85546875" style="448" customWidth="1"/>
    <col min="2312" max="2312" width="19.7109375" style="448" bestFit="1" customWidth="1"/>
    <col min="2313" max="2313" width="17.140625" style="448" bestFit="1" customWidth="1"/>
    <col min="2314" max="2314" width="16.28515625" style="448" bestFit="1" customWidth="1"/>
    <col min="2315" max="2315" width="15.7109375" style="448" bestFit="1" customWidth="1"/>
    <col min="2316" max="2316" width="15.140625" style="448" bestFit="1" customWidth="1"/>
    <col min="2317" max="2317" width="15" style="448" bestFit="1" customWidth="1"/>
    <col min="2318" max="2318" width="18.7109375" style="448" bestFit="1" customWidth="1"/>
    <col min="2319" max="2319" width="16.7109375" style="448" bestFit="1" customWidth="1"/>
    <col min="2320" max="2320" width="18.7109375" style="448" bestFit="1" customWidth="1"/>
    <col min="2321" max="2321" width="16.42578125" style="448" bestFit="1" customWidth="1"/>
    <col min="2322" max="2322" width="15.7109375" style="448" bestFit="1" customWidth="1"/>
    <col min="2323" max="2323" width="15" style="448" bestFit="1" customWidth="1"/>
    <col min="2324" max="2324" width="15.140625" style="448" bestFit="1" customWidth="1"/>
    <col min="2325" max="2325" width="17.85546875" style="448" bestFit="1" customWidth="1"/>
    <col min="2326" max="2326" width="11.5703125" style="448" bestFit="1" customWidth="1"/>
    <col min="2327" max="2327" width="11.85546875" style="448" bestFit="1" customWidth="1"/>
    <col min="2328" max="2328" width="11.5703125" style="448" bestFit="1" customWidth="1"/>
    <col min="2329" max="2329" width="17.5703125" style="448" bestFit="1" customWidth="1"/>
    <col min="2330" max="2330" width="12.7109375" style="448" bestFit="1" customWidth="1"/>
    <col min="2331" max="2566" width="9.140625" style="448"/>
    <col min="2567" max="2567" width="39.85546875" style="448" customWidth="1"/>
    <col min="2568" max="2568" width="19.7109375" style="448" bestFit="1" customWidth="1"/>
    <col min="2569" max="2569" width="17.140625" style="448" bestFit="1" customWidth="1"/>
    <col min="2570" max="2570" width="16.28515625" style="448" bestFit="1" customWidth="1"/>
    <col min="2571" max="2571" width="15.7109375" style="448" bestFit="1" customWidth="1"/>
    <col min="2572" max="2572" width="15.140625" style="448" bestFit="1" customWidth="1"/>
    <col min="2573" max="2573" width="15" style="448" bestFit="1" customWidth="1"/>
    <col min="2574" max="2574" width="18.7109375" style="448" bestFit="1" customWidth="1"/>
    <col min="2575" max="2575" width="16.7109375" style="448" bestFit="1" customWidth="1"/>
    <col min="2576" max="2576" width="18.7109375" style="448" bestFit="1" customWidth="1"/>
    <col min="2577" max="2577" width="16.42578125" style="448" bestFit="1" customWidth="1"/>
    <col min="2578" max="2578" width="15.7109375" style="448" bestFit="1" customWidth="1"/>
    <col min="2579" max="2579" width="15" style="448" bestFit="1" customWidth="1"/>
    <col min="2580" max="2580" width="15.140625" style="448" bestFit="1" customWidth="1"/>
    <col min="2581" max="2581" width="17.85546875" style="448" bestFit="1" customWidth="1"/>
    <col min="2582" max="2582" width="11.5703125" style="448" bestFit="1" customWidth="1"/>
    <col min="2583" max="2583" width="11.85546875" style="448" bestFit="1" customWidth="1"/>
    <col min="2584" max="2584" width="11.5703125" style="448" bestFit="1" customWidth="1"/>
    <col min="2585" max="2585" width="17.5703125" style="448" bestFit="1" customWidth="1"/>
    <col min="2586" max="2586" width="12.7109375" style="448" bestFit="1" customWidth="1"/>
    <col min="2587" max="2822" width="9.140625" style="448"/>
    <col min="2823" max="2823" width="39.85546875" style="448" customWidth="1"/>
    <col min="2824" max="2824" width="19.7109375" style="448" bestFit="1" customWidth="1"/>
    <col min="2825" max="2825" width="17.140625" style="448" bestFit="1" customWidth="1"/>
    <col min="2826" max="2826" width="16.28515625" style="448" bestFit="1" customWidth="1"/>
    <col min="2827" max="2827" width="15.7109375" style="448" bestFit="1" customWidth="1"/>
    <col min="2828" max="2828" width="15.140625" style="448" bestFit="1" customWidth="1"/>
    <col min="2829" max="2829" width="15" style="448" bestFit="1" customWidth="1"/>
    <col min="2830" max="2830" width="18.7109375" style="448" bestFit="1" customWidth="1"/>
    <col min="2831" max="2831" width="16.7109375" style="448" bestFit="1" customWidth="1"/>
    <col min="2832" max="2832" width="18.7109375" style="448" bestFit="1" customWidth="1"/>
    <col min="2833" max="2833" width="16.42578125" style="448" bestFit="1" customWidth="1"/>
    <col min="2834" max="2834" width="15.7109375" style="448" bestFit="1" customWidth="1"/>
    <col min="2835" max="2835" width="15" style="448" bestFit="1" customWidth="1"/>
    <col min="2836" max="2836" width="15.140625" style="448" bestFit="1" customWidth="1"/>
    <col min="2837" max="2837" width="17.85546875" style="448" bestFit="1" customWidth="1"/>
    <col min="2838" max="2838" width="11.5703125" style="448" bestFit="1" customWidth="1"/>
    <col min="2839" max="2839" width="11.85546875" style="448" bestFit="1" customWidth="1"/>
    <col min="2840" max="2840" width="11.5703125" style="448" bestFit="1" customWidth="1"/>
    <col min="2841" max="2841" width="17.5703125" style="448" bestFit="1" customWidth="1"/>
    <col min="2842" max="2842" width="12.7109375" style="448" bestFit="1" customWidth="1"/>
    <col min="2843" max="3078" width="9.140625" style="448"/>
    <col min="3079" max="3079" width="39.85546875" style="448" customWidth="1"/>
    <col min="3080" max="3080" width="19.7109375" style="448" bestFit="1" customWidth="1"/>
    <col min="3081" max="3081" width="17.140625" style="448" bestFit="1" customWidth="1"/>
    <col min="3082" max="3082" width="16.28515625" style="448" bestFit="1" customWidth="1"/>
    <col min="3083" max="3083" width="15.7109375" style="448" bestFit="1" customWidth="1"/>
    <col min="3084" max="3084" width="15.140625" style="448" bestFit="1" customWidth="1"/>
    <col min="3085" max="3085" width="15" style="448" bestFit="1" customWidth="1"/>
    <col min="3086" max="3086" width="18.7109375" style="448" bestFit="1" customWidth="1"/>
    <col min="3087" max="3087" width="16.7109375" style="448" bestFit="1" customWidth="1"/>
    <col min="3088" max="3088" width="18.7109375" style="448" bestFit="1" customWidth="1"/>
    <col min="3089" max="3089" width="16.42578125" style="448" bestFit="1" customWidth="1"/>
    <col min="3090" max="3090" width="15.7109375" style="448" bestFit="1" customWidth="1"/>
    <col min="3091" max="3091" width="15" style="448" bestFit="1" customWidth="1"/>
    <col min="3092" max="3092" width="15.140625" style="448" bestFit="1" customWidth="1"/>
    <col min="3093" max="3093" width="17.85546875" style="448" bestFit="1" customWidth="1"/>
    <col min="3094" max="3094" width="11.5703125" style="448" bestFit="1" customWidth="1"/>
    <col min="3095" max="3095" width="11.85546875" style="448" bestFit="1" customWidth="1"/>
    <col min="3096" max="3096" width="11.5703125" style="448" bestFit="1" customWidth="1"/>
    <col min="3097" max="3097" width="17.5703125" style="448" bestFit="1" customWidth="1"/>
    <col min="3098" max="3098" width="12.7109375" style="448" bestFit="1" customWidth="1"/>
    <col min="3099" max="3334" width="9.140625" style="448"/>
    <col min="3335" max="3335" width="39.85546875" style="448" customWidth="1"/>
    <col min="3336" max="3336" width="19.7109375" style="448" bestFit="1" customWidth="1"/>
    <col min="3337" max="3337" width="17.140625" style="448" bestFit="1" customWidth="1"/>
    <col min="3338" max="3338" width="16.28515625" style="448" bestFit="1" customWidth="1"/>
    <col min="3339" max="3339" width="15.7109375" style="448" bestFit="1" customWidth="1"/>
    <col min="3340" max="3340" width="15.140625" style="448" bestFit="1" customWidth="1"/>
    <col min="3341" max="3341" width="15" style="448" bestFit="1" customWidth="1"/>
    <col min="3342" max="3342" width="18.7109375" style="448" bestFit="1" customWidth="1"/>
    <col min="3343" max="3343" width="16.7109375" style="448" bestFit="1" customWidth="1"/>
    <col min="3344" max="3344" width="18.7109375" style="448" bestFit="1" customWidth="1"/>
    <col min="3345" max="3345" width="16.42578125" style="448" bestFit="1" customWidth="1"/>
    <col min="3346" max="3346" width="15.7109375" style="448" bestFit="1" customWidth="1"/>
    <col min="3347" max="3347" width="15" style="448" bestFit="1" customWidth="1"/>
    <col min="3348" max="3348" width="15.140625" style="448" bestFit="1" customWidth="1"/>
    <col min="3349" max="3349" width="17.85546875" style="448" bestFit="1" customWidth="1"/>
    <col min="3350" max="3350" width="11.5703125" style="448" bestFit="1" customWidth="1"/>
    <col min="3351" max="3351" width="11.85546875" style="448" bestFit="1" customWidth="1"/>
    <col min="3352" max="3352" width="11.5703125" style="448" bestFit="1" customWidth="1"/>
    <col min="3353" max="3353" width="17.5703125" style="448" bestFit="1" customWidth="1"/>
    <col min="3354" max="3354" width="12.7109375" style="448" bestFit="1" customWidth="1"/>
    <col min="3355" max="3590" width="9.140625" style="448"/>
    <col min="3591" max="3591" width="39.85546875" style="448" customWidth="1"/>
    <col min="3592" max="3592" width="19.7109375" style="448" bestFit="1" customWidth="1"/>
    <col min="3593" max="3593" width="17.140625" style="448" bestFit="1" customWidth="1"/>
    <col min="3594" max="3594" width="16.28515625" style="448" bestFit="1" customWidth="1"/>
    <col min="3595" max="3595" width="15.7109375" style="448" bestFit="1" customWidth="1"/>
    <col min="3596" max="3596" width="15.140625" style="448" bestFit="1" customWidth="1"/>
    <col min="3597" max="3597" width="15" style="448" bestFit="1" customWidth="1"/>
    <col min="3598" max="3598" width="18.7109375" style="448" bestFit="1" customWidth="1"/>
    <col min="3599" max="3599" width="16.7109375" style="448" bestFit="1" customWidth="1"/>
    <col min="3600" max="3600" width="18.7109375" style="448" bestFit="1" customWidth="1"/>
    <col min="3601" max="3601" width="16.42578125" style="448" bestFit="1" customWidth="1"/>
    <col min="3602" max="3602" width="15.7109375" style="448" bestFit="1" customWidth="1"/>
    <col min="3603" max="3603" width="15" style="448" bestFit="1" customWidth="1"/>
    <col min="3604" max="3604" width="15.140625" style="448" bestFit="1" customWidth="1"/>
    <col min="3605" max="3605" width="17.85546875" style="448" bestFit="1" customWidth="1"/>
    <col min="3606" max="3606" width="11.5703125" style="448" bestFit="1" customWidth="1"/>
    <col min="3607" max="3607" width="11.85546875" style="448" bestFit="1" customWidth="1"/>
    <col min="3608" max="3608" width="11.5703125" style="448" bestFit="1" customWidth="1"/>
    <col min="3609" max="3609" width="17.5703125" style="448" bestFit="1" customWidth="1"/>
    <col min="3610" max="3610" width="12.7109375" style="448" bestFit="1" customWidth="1"/>
    <col min="3611" max="3846" width="9.140625" style="448"/>
    <col min="3847" max="3847" width="39.85546875" style="448" customWidth="1"/>
    <col min="3848" max="3848" width="19.7109375" style="448" bestFit="1" customWidth="1"/>
    <col min="3849" max="3849" width="17.140625" style="448" bestFit="1" customWidth="1"/>
    <col min="3850" max="3850" width="16.28515625" style="448" bestFit="1" customWidth="1"/>
    <col min="3851" max="3851" width="15.7109375" style="448" bestFit="1" customWidth="1"/>
    <col min="3852" max="3852" width="15.140625" style="448" bestFit="1" customWidth="1"/>
    <col min="3853" max="3853" width="15" style="448" bestFit="1" customWidth="1"/>
    <col min="3854" max="3854" width="18.7109375" style="448" bestFit="1" customWidth="1"/>
    <col min="3855" max="3855" width="16.7109375" style="448" bestFit="1" customWidth="1"/>
    <col min="3856" max="3856" width="18.7109375" style="448" bestFit="1" customWidth="1"/>
    <col min="3857" max="3857" width="16.42578125" style="448" bestFit="1" customWidth="1"/>
    <col min="3858" max="3858" width="15.7109375" style="448" bestFit="1" customWidth="1"/>
    <col min="3859" max="3859" width="15" style="448" bestFit="1" customWidth="1"/>
    <col min="3860" max="3860" width="15.140625" style="448" bestFit="1" customWidth="1"/>
    <col min="3861" max="3861" width="17.85546875" style="448" bestFit="1" customWidth="1"/>
    <col min="3862" max="3862" width="11.5703125" style="448" bestFit="1" customWidth="1"/>
    <col min="3863" max="3863" width="11.85546875" style="448" bestFit="1" customWidth="1"/>
    <col min="3864" max="3864" width="11.5703125" style="448" bestFit="1" customWidth="1"/>
    <col min="3865" max="3865" width="17.5703125" style="448" bestFit="1" customWidth="1"/>
    <col min="3866" max="3866" width="12.7109375" style="448" bestFit="1" customWidth="1"/>
    <col min="3867" max="4102" width="9.140625" style="448"/>
    <col min="4103" max="4103" width="39.85546875" style="448" customWidth="1"/>
    <col min="4104" max="4104" width="19.7109375" style="448" bestFit="1" customWidth="1"/>
    <col min="4105" max="4105" width="17.140625" style="448" bestFit="1" customWidth="1"/>
    <col min="4106" max="4106" width="16.28515625" style="448" bestFit="1" customWidth="1"/>
    <col min="4107" max="4107" width="15.7109375" style="448" bestFit="1" customWidth="1"/>
    <col min="4108" max="4108" width="15.140625" style="448" bestFit="1" customWidth="1"/>
    <col min="4109" max="4109" width="15" style="448" bestFit="1" customWidth="1"/>
    <col min="4110" max="4110" width="18.7109375" style="448" bestFit="1" customWidth="1"/>
    <col min="4111" max="4111" width="16.7109375" style="448" bestFit="1" customWidth="1"/>
    <col min="4112" max="4112" width="18.7109375" style="448" bestFit="1" customWidth="1"/>
    <col min="4113" max="4113" width="16.42578125" style="448" bestFit="1" customWidth="1"/>
    <col min="4114" max="4114" width="15.7109375" style="448" bestFit="1" customWidth="1"/>
    <col min="4115" max="4115" width="15" style="448" bestFit="1" customWidth="1"/>
    <col min="4116" max="4116" width="15.140625" style="448" bestFit="1" customWidth="1"/>
    <col min="4117" max="4117" width="17.85546875" style="448" bestFit="1" customWidth="1"/>
    <col min="4118" max="4118" width="11.5703125" style="448" bestFit="1" customWidth="1"/>
    <col min="4119" max="4119" width="11.85546875" style="448" bestFit="1" customWidth="1"/>
    <col min="4120" max="4120" width="11.5703125" style="448" bestFit="1" customWidth="1"/>
    <col min="4121" max="4121" width="17.5703125" style="448" bestFit="1" customWidth="1"/>
    <col min="4122" max="4122" width="12.7109375" style="448" bestFit="1" customWidth="1"/>
    <col min="4123" max="4358" width="9.140625" style="448"/>
    <col min="4359" max="4359" width="39.85546875" style="448" customWidth="1"/>
    <col min="4360" max="4360" width="19.7109375" style="448" bestFit="1" customWidth="1"/>
    <col min="4361" max="4361" width="17.140625" style="448" bestFit="1" customWidth="1"/>
    <col min="4362" max="4362" width="16.28515625" style="448" bestFit="1" customWidth="1"/>
    <col min="4363" max="4363" width="15.7109375" style="448" bestFit="1" customWidth="1"/>
    <col min="4364" max="4364" width="15.140625" style="448" bestFit="1" customWidth="1"/>
    <col min="4365" max="4365" width="15" style="448" bestFit="1" customWidth="1"/>
    <col min="4366" max="4366" width="18.7109375" style="448" bestFit="1" customWidth="1"/>
    <col min="4367" max="4367" width="16.7109375" style="448" bestFit="1" customWidth="1"/>
    <col min="4368" max="4368" width="18.7109375" style="448" bestFit="1" customWidth="1"/>
    <col min="4369" max="4369" width="16.42578125" style="448" bestFit="1" customWidth="1"/>
    <col min="4370" max="4370" width="15.7109375" style="448" bestFit="1" customWidth="1"/>
    <col min="4371" max="4371" width="15" style="448" bestFit="1" customWidth="1"/>
    <col min="4372" max="4372" width="15.140625" style="448" bestFit="1" customWidth="1"/>
    <col min="4373" max="4373" width="17.85546875" style="448" bestFit="1" customWidth="1"/>
    <col min="4374" max="4374" width="11.5703125" style="448" bestFit="1" customWidth="1"/>
    <col min="4375" max="4375" width="11.85546875" style="448" bestFit="1" customWidth="1"/>
    <col min="4376" max="4376" width="11.5703125" style="448" bestFit="1" customWidth="1"/>
    <col min="4377" max="4377" width="17.5703125" style="448" bestFit="1" customWidth="1"/>
    <col min="4378" max="4378" width="12.7109375" style="448" bestFit="1" customWidth="1"/>
    <col min="4379" max="4614" width="9.140625" style="448"/>
    <col min="4615" max="4615" width="39.85546875" style="448" customWidth="1"/>
    <col min="4616" max="4616" width="19.7109375" style="448" bestFit="1" customWidth="1"/>
    <col min="4617" max="4617" width="17.140625" style="448" bestFit="1" customWidth="1"/>
    <col min="4618" max="4618" width="16.28515625" style="448" bestFit="1" customWidth="1"/>
    <col min="4619" max="4619" width="15.7109375" style="448" bestFit="1" customWidth="1"/>
    <col min="4620" max="4620" width="15.140625" style="448" bestFit="1" customWidth="1"/>
    <col min="4621" max="4621" width="15" style="448" bestFit="1" customWidth="1"/>
    <col min="4622" max="4622" width="18.7109375" style="448" bestFit="1" customWidth="1"/>
    <col min="4623" max="4623" width="16.7109375" style="448" bestFit="1" customWidth="1"/>
    <col min="4624" max="4624" width="18.7109375" style="448" bestFit="1" customWidth="1"/>
    <col min="4625" max="4625" width="16.42578125" style="448" bestFit="1" customWidth="1"/>
    <col min="4626" max="4626" width="15.7109375" style="448" bestFit="1" customWidth="1"/>
    <col min="4627" max="4627" width="15" style="448" bestFit="1" customWidth="1"/>
    <col min="4628" max="4628" width="15.140625" style="448" bestFit="1" customWidth="1"/>
    <col min="4629" max="4629" width="17.85546875" style="448" bestFit="1" customWidth="1"/>
    <col min="4630" max="4630" width="11.5703125" style="448" bestFit="1" customWidth="1"/>
    <col min="4631" max="4631" width="11.85546875" style="448" bestFit="1" customWidth="1"/>
    <col min="4632" max="4632" width="11.5703125" style="448" bestFit="1" customWidth="1"/>
    <col min="4633" max="4633" width="17.5703125" style="448" bestFit="1" customWidth="1"/>
    <col min="4634" max="4634" width="12.7109375" style="448" bestFit="1" customWidth="1"/>
    <col min="4635" max="4870" width="9.140625" style="448"/>
    <col min="4871" max="4871" width="39.85546875" style="448" customWidth="1"/>
    <col min="4872" max="4872" width="19.7109375" style="448" bestFit="1" customWidth="1"/>
    <col min="4873" max="4873" width="17.140625" style="448" bestFit="1" customWidth="1"/>
    <col min="4874" max="4874" width="16.28515625" style="448" bestFit="1" customWidth="1"/>
    <col min="4875" max="4875" width="15.7109375" style="448" bestFit="1" customWidth="1"/>
    <col min="4876" max="4876" width="15.140625" style="448" bestFit="1" customWidth="1"/>
    <col min="4877" max="4877" width="15" style="448" bestFit="1" customWidth="1"/>
    <col min="4878" max="4878" width="18.7109375" style="448" bestFit="1" customWidth="1"/>
    <col min="4879" max="4879" width="16.7109375" style="448" bestFit="1" customWidth="1"/>
    <col min="4880" max="4880" width="18.7109375" style="448" bestFit="1" customWidth="1"/>
    <col min="4881" max="4881" width="16.42578125" style="448" bestFit="1" customWidth="1"/>
    <col min="4882" max="4882" width="15.7109375" style="448" bestFit="1" customWidth="1"/>
    <col min="4883" max="4883" width="15" style="448" bestFit="1" customWidth="1"/>
    <col min="4884" max="4884" width="15.140625" style="448" bestFit="1" customWidth="1"/>
    <col min="4885" max="4885" width="17.85546875" style="448" bestFit="1" customWidth="1"/>
    <col min="4886" max="4886" width="11.5703125" style="448" bestFit="1" customWidth="1"/>
    <col min="4887" max="4887" width="11.85546875" style="448" bestFit="1" customWidth="1"/>
    <col min="4888" max="4888" width="11.5703125" style="448" bestFit="1" customWidth="1"/>
    <col min="4889" max="4889" width="17.5703125" style="448" bestFit="1" customWidth="1"/>
    <col min="4890" max="4890" width="12.7109375" style="448" bestFit="1" customWidth="1"/>
    <col min="4891" max="5126" width="9.140625" style="448"/>
    <col min="5127" max="5127" width="39.85546875" style="448" customWidth="1"/>
    <col min="5128" max="5128" width="19.7109375" style="448" bestFit="1" customWidth="1"/>
    <col min="5129" max="5129" width="17.140625" style="448" bestFit="1" customWidth="1"/>
    <col min="5130" max="5130" width="16.28515625" style="448" bestFit="1" customWidth="1"/>
    <col min="5131" max="5131" width="15.7109375" style="448" bestFit="1" customWidth="1"/>
    <col min="5132" max="5132" width="15.140625" style="448" bestFit="1" customWidth="1"/>
    <col min="5133" max="5133" width="15" style="448" bestFit="1" customWidth="1"/>
    <col min="5134" max="5134" width="18.7109375" style="448" bestFit="1" customWidth="1"/>
    <col min="5135" max="5135" width="16.7109375" style="448" bestFit="1" customWidth="1"/>
    <col min="5136" max="5136" width="18.7109375" style="448" bestFit="1" customWidth="1"/>
    <col min="5137" max="5137" width="16.42578125" style="448" bestFit="1" customWidth="1"/>
    <col min="5138" max="5138" width="15.7109375" style="448" bestFit="1" customWidth="1"/>
    <col min="5139" max="5139" width="15" style="448" bestFit="1" customWidth="1"/>
    <col min="5140" max="5140" width="15.140625" style="448" bestFit="1" customWidth="1"/>
    <col min="5141" max="5141" width="17.85546875" style="448" bestFit="1" customWidth="1"/>
    <col min="5142" max="5142" width="11.5703125" style="448" bestFit="1" customWidth="1"/>
    <col min="5143" max="5143" width="11.85546875" style="448" bestFit="1" customWidth="1"/>
    <col min="5144" max="5144" width="11.5703125" style="448" bestFit="1" customWidth="1"/>
    <col min="5145" max="5145" width="17.5703125" style="448" bestFit="1" customWidth="1"/>
    <col min="5146" max="5146" width="12.7109375" style="448" bestFit="1" customWidth="1"/>
    <col min="5147" max="5382" width="9.140625" style="448"/>
    <col min="5383" max="5383" width="39.85546875" style="448" customWidth="1"/>
    <col min="5384" max="5384" width="19.7109375" style="448" bestFit="1" customWidth="1"/>
    <col min="5385" max="5385" width="17.140625" style="448" bestFit="1" customWidth="1"/>
    <col min="5386" max="5386" width="16.28515625" style="448" bestFit="1" customWidth="1"/>
    <col min="5387" max="5387" width="15.7109375" style="448" bestFit="1" customWidth="1"/>
    <col min="5388" max="5388" width="15.140625" style="448" bestFit="1" customWidth="1"/>
    <col min="5389" max="5389" width="15" style="448" bestFit="1" customWidth="1"/>
    <col min="5390" max="5390" width="18.7109375" style="448" bestFit="1" customWidth="1"/>
    <col min="5391" max="5391" width="16.7109375" style="448" bestFit="1" customWidth="1"/>
    <col min="5392" max="5392" width="18.7109375" style="448" bestFit="1" customWidth="1"/>
    <col min="5393" max="5393" width="16.42578125" style="448" bestFit="1" customWidth="1"/>
    <col min="5394" max="5394" width="15.7109375" style="448" bestFit="1" customWidth="1"/>
    <col min="5395" max="5395" width="15" style="448" bestFit="1" customWidth="1"/>
    <col min="5396" max="5396" width="15.140625" style="448" bestFit="1" customWidth="1"/>
    <col min="5397" max="5397" width="17.85546875" style="448" bestFit="1" customWidth="1"/>
    <col min="5398" max="5398" width="11.5703125" style="448" bestFit="1" customWidth="1"/>
    <col min="5399" max="5399" width="11.85546875" style="448" bestFit="1" customWidth="1"/>
    <col min="5400" max="5400" width="11.5703125" style="448" bestFit="1" customWidth="1"/>
    <col min="5401" max="5401" width="17.5703125" style="448" bestFit="1" customWidth="1"/>
    <col min="5402" max="5402" width="12.7109375" style="448" bestFit="1" customWidth="1"/>
    <col min="5403" max="5638" width="9.140625" style="448"/>
    <col min="5639" max="5639" width="39.85546875" style="448" customWidth="1"/>
    <col min="5640" max="5640" width="19.7109375" style="448" bestFit="1" customWidth="1"/>
    <col min="5641" max="5641" width="17.140625" style="448" bestFit="1" customWidth="1"/>
    <col min="5642" max="5642" width="16.28515625" style="448" bestFit="1" customWidth="1"/>
    <col min="5643" max="5643" width="15.7109375" style="448" bestFit="1" customWidth="1"/>
    <col min="5644" max="5644" width="15.140625" style="448" bestFit="1" customWidth="1"/>
    <col min="5645" max="5645" width="15" style="448" bestFit="1" customWidth="1"/>
    <col min="5646" max="5646" width="18.7109375" style="448" bestFit="1" customWidth="1"/>
    <col min="5647" max="5647" width="16.7109375" style="448" bestFit="1" customWidth="1"/>
    <col min="5648" max="5648" width="18.7109375" style="448" bestFit="1" customWidth="1"/>
    <col min="5649" max="5649" width="16.42578125" style="448" bestFit="1" customWidth="1"/>
    <col min="5650" max="5650" width="15.7109375" style="448" bestFit="1" customWidth="1"/>
    <col min="5651" max="5651" width="15" style="448" bestFit="1" customWidth="1"/>
    <col min="5652" max="5652" width="15.140625" style="448" bestFit="1" customWidth="1"/>
    <col min="5653" max="5653" width="17.85546875" style="448" bestFit="1" customWidth="1"/>
    <col min="5654" max="5654" width="11.5703125" style="448" bestFit="1" customWidth="1"/>
    <col min="5655" max="5655" width="11.85546875" style="448" bestFit="1" customWidth="1"/>
    <col min="5656" max="5656" width="11.5703125" style="448" bestFit="1" customWidth="1"/>
    <col min="5657" max="5657" width="17.5703125" style="448" bestFit="1" customWidth="1"/>
    <col min="5658" max="5658" width="12.7109375" style="448" bestFit="1" customWidth="1"/>
    <col min="5659" max="5894" width="9.140625" style="448"/>
    <col min="5895" max="5895" width="39.85546875" style="448" customWidth="1"/>
    <col min="5896" max="5896" width="19.7109375" style="448" bestFit="1" customWidth="1"/>
    <col min="5897" max="5897" width="17.140625" style="448" bestFit="1" customWidth="1"/>
    <col min="5898" max="5898" width="16.28515625" style="448" bestFit="1" customWidth="1"/>
    <col min="5899" max="5899" width="15.7109375" style="448" bestFit="1" customWidth="1"/>
    <col min="5900" max="5900" width="15.140625" style="448" bestFit="1" customWidth="1"/>
    <col min="5901" max="5901" width="15" style="448" bestFit="1" customWidth="1"/>
    <col min="5902" max="5902" width="18.7109375" style="448" bestFit="1" customWidth="1"/>
    <col min="5903" max="5903" width="16.7109375" style="448" bestFit="1" customWidth="1"/>
    <col min="5904" max="5904" width="18.7109375" style="448" bestFit="1" customWidth="1"/>
    <col min="5905" max="5905" width="16.42578125" style="448" bestFit="1" customWidth="1"/>
    <col min="5906" max="5906" width="15.7109375" style="448" bestFit="1" customWidth="1"/>
    <col min="5907" max="5907" width="15" style="448" bestFit="1" customWidth="1"/>
    <col min="5908" max="5908" width="15.140625" style="448" bestFit="1" customWidth="1"/>
    <col min="5909" max="5909" width="17.85546875" style="448" bestFit="1" customWidth="1"/>
    <col min="5910" max="5910" width="11.5703125" style="448" bestFit="1" customWidth="1"/>
    <col min="5911" max="5911" width="11.85546875" style="448" bestFit="1" customWidth="1"/>
    <col min="5912" max="5912" width="11.5703125" style="448" bestFit="1" customWidth="1"/>
    <col min="5913" max="5913" width="17.5703125" style="448" bestFit="1" customWidth="1"/>
    <col min="5914" max="5914" width="12.7109375" style="448" bestFit="1" customWidth="1"/>
    <col min="5915" max="6150" width="9.140625" style="448"/>
    <col min="6151" max="6151" width="39.85546875" style="448" customWidth="1"/>
    <col min="6152" max="6152" width="19.7109375" style="448" bestFit="1" customWidth="1"/>
    <col min="6153" max="6153" width="17.140625" style="448" bestFit="1" customWidth="1"/>
    <col min="6154" max="6154" width="16.28515625" style="448" bestFit="1" customWidth="1"/>
    <col min="6155" max="6155" width="15.7109375" style="448" bestFit="1" customWidth="1"/>
    <col min="6156" max="6156" width="15.140625" style="448" bestFit="1" customWidth="1"/>
    <col min="6157" max="6157" width="15" style="448" bestFit="1" customWidth="1"/>
    <col min="6158" max="6158" width="18.7109375" style="448" bestFit="1" customWidth="1"/>
    <col min="6159" max="6159" width="16.7109375" style="448" bestFit="1" customWidth="1"/>
    <col min="6160" max="6160" width="18.7109375" style="448" bestFit="1" customWidth="1"/>
    <col min="6161" max="6161" width="16.42578125" style="448" bestFit="1" customWidth="1"/>
    <col min="6162" max="6162" width="15.7109375" style="448" bestFit="1" customWidth="1"/>
    <col min="6163" max="6163" width="15" style="448" bestFit="1" customWidth="1"/>
    <col min="6164" max="6164" width="15.140625" style="448" bestFit="1" customWidth="1"/>
    <col min="6165" max="6165" width="17.85546875" style="448" bestFit="1" customWidth="1"/>
    <col min="6166" max="6166" width="11.5703125" style="448" bestFit="1" customWidth="1"/>
    <col min="6167" max="6167" width="11.85546875" style="448" bestFit="1" customWidth="1"/>
    <col min="6168" max="6168" width="11.5703125" style="448" bestFit="1" customWidth="1"/>
    <col min="6169" max="6169" width="17.5703125" style="448" bestFit="1" customWidth="1"/>
    <col min="6170" max="6170" width="12.7109375" style="448" bestFit="1" customWidth="1"/>
    <col min="6171" max="6406" width="9.140625" style="448"/>
    <col min="6407" max="6407" width="39.85546875" style="448" customWidth="1"/>
    <col min="6408" max="6408" width="19.7109375" style="448" bestFit="1" customWidth="1"/>
    <col min="6409" max="6409" width="17.140625" style="448" bestFit="1" customWidth="1"/>
    <col min="6410" max="6410" width="16.28515625" style="448" bestFit="1" customWidth="1"/>
    <col min="6411" max="6411" width="15.7109375" style="448" bestFit="1" customWidth="1"/>
    <col min="6412" max="6412" width="15.140625" style="448" bestFit="1" customWidth="1"/>
    <col min="6413" max="6413" width="15" style="448" bestFit="1" customWidth="1"/>
    <col min="6414" max="6414" width="18.7109375" style="448" bestFit="1" customWidth="1"/>
    <col min="6415" max="6415" width="16.7109375" style="448" bestFit="1" customWidth="1"/>
    <col min="6416" max="6416" width="18.7109375" style="448" bestFit="1" customWidth="1"/>
    <col min="6417" max="6417" width="16.42578125" style="448" bestFit="1" customWidth="1"/>
    <col min="6418" max="6418" width="15.7109375" style="448" bestFit="1" customWidth="1"/>
    <col min="6419" max="6419" width="15" style="448" bestFit="1" customWidth="1"/>
    <col min="6420" max="6420" width="15.140625" style="448" bestFit="1" customWidth="1"/>
    <col min="6421" max="6421" width="17.85546875" style="448" bestFit="1" customWidth="1"/>
    <col min="6422" max="6422" width="11.5703125" style="448" bestFit="1" customWidth="1"/>
    <col min="6423" max="6423" width="11.85546875" style="448" bestFit="1" customWidth="1"/>
    <col min="6424" max="6424" width="11.5703125" style="448" bestFit="1" customWidth="1"/>
    <col min="6425" max="6425" width="17.5703125" style="448" bestFit="1" customWidth="1"/>
    <col min="6426" max="6426" width="12.7109375" style="448" bestFit="1" customWidth="1"/>
    <col min="6427" max="6662" width="9.140625" style="448"/>
    <col min="6663" max="6663" width="39.85546875" style="448" customWidth="1"/>
    <col min="6664" max="6664" width="19.7109375" style="448" bestFit="1" customWidth="1"/>
    <col min="6665" max="6665" width="17.140625" style="448" bestFit="1" customWidth="1"/>
    <col min="6666" max="6666" width="16.28515625" style="448" bestFit="1" customWidth="1"/>
    <col min="6667" max="6667" width="15.7109375" style="448" bestFit="1" customWidth="1"/>
    <col min="6668" max="6668" width="15.140625" style="448" bestFit="1" customWidth="1"/>
    <col min="6669" max="6669" width="15" style="448" bestFit="1" customWidth="1"/>
    <col min="6670" max="6670" width="18.7109375" style="448" bestFit="1" customWidth="1"/>
    <col min="6671" max="6671" width="16.7109375" style="448" bestFit="1" customWidth="1"/>
    <col min="6672" max="6672" width="18.7109375" style="448" bestFit="1" customWidth="1"/>
    <col min="6673" max="6673" width="16.42578125" style="448" bestFit="1" customWidth="1"/>
    <col min="6674" max="6674" width="15.7109375" style="448" bestFit="1" customWidth="1"/>
    <col min="6675" max="6675" width="15" style="448" bestFit="1" customWidth="1"/>
    <col min="6676" max="6676" width="15.140625" style="448" bestFit="1" customWidth="1"/>
    <col min="6677" max="6677" width="17.85546875" style="448" bestFit="1" customWidth="1"/>
    <col min="6678" max="6678" width="11.5703125" style="448" bestFit="1" customWidth="1"/>
    <col min="6679" max="6679" width="11.85546875" style="448" bestFit="1" customWidth="1"/>
    <col min="6680" max="6680" width="11.5703125" style="448" bestFit="1" customWidth="1"/>
    <col min="6681" max="6681" width="17.5703125" style="448" bestFit="1" customWidth="1"/>
    <col min="6682" max="6682" width="12.7109375" style="448" bestFit="1" customWidth="1"/>
    <col min="6683" max="6918" width="9.140625" style="448"/>
    <col min="6919" max="6919" width="39.85546875" style="448" customWidth="1"/>
    <col min="6920" max="6920" width="19.7109375" style="448" bestFit="1" customWidth="1"/>
    <col min="6921" max="6921" width="17.140625" style="448" bestFit="1" customWidth="1"/>
    <col min="6922" max="6922" width="16.28515625" style="448" bestFit="1" customWidth="1"/>
    <col min="6923" max="6923" width="15.7109375" style="448" bestFit="1" customWidth="1"/>
    <col min="6924" max="6924" width="15.140625" style="448" bestFit="1" customWidth="1"/>
    <col min="6925" max="6925" width="15" style="448" bestFit="1" customWidth="1"/>
    <col min="6926" max="6926" width="18.7109375" style="448" bestFit="1" customWidth="1"/>
    <col min="6927" max="6927" width="16.7109375" style="448" bestFit="1" customWidth="1"/>
    <col min="6928" max="6928" width="18.7109375" style="448" bestFit="1" customWidth="1"/>
    <col min="6929" max="6929" width="16.42578125" style="448" bestFit="1" customWidth="1"/>
    <col min="6930" max="6930" width="15.7109375" style="448" bestFit="1" customWidth="1"/>
    <col min="6931" max="6931" width="15" style="448" bestFit="1" customWidth="1"/>
    <col min="6932" max="6932" width="15.140625" style="448" bestFit="1" customWidth="1"/>
    <col min="6933" max="6933" width="17.85546875" style="448" bestFit="1" customWidth="1"/>
    <col min="6934" max="6934" width="11.5703125" style="448" bestFit="1" customWidth="1"/>
    <col min="6935" max="6935" width="11.85546875" style="448" bestFit="1" customWidth="1"/>
    <col min="6936" max="6936" width="11.5703125" style="448" bestFit="1" customWidth="1"/>
    <col min="6937" max="6937" width="17.5703125" style="448" bestFit="1" customWidth="1"/>
    <col min="6938" max="6938" width="12.7109375" style="448" bestFit="1" customWidth="1"/>
    <col min="6939" max="7174" width="9.140625" style="448"/>
    <col min="7175" max="7175" width="39.85546875" style="448" customWidth="1"/>
    <col min="7176" max="7176" width="19.7109375" style="448" bestFit="1" customWidth="1"/>
    <col min="7177" max="7177" width="17.140625" style="448" bestFit="1" customWidth="1"/>
    <col min="7178" max="7178" width="16.28515625" style="448" bestFit="1" customWidth="1"/>
    <col min="7179" max="7179" width="15.7109375" style="448" bestFit="1" customWidth="1"/>
    <col min="7180" max="7180" width="15.140625" style="448" bestFit="1" customWidth="1"/>
    <col min="7181" max="7181" width="15" style="448" bestFit="1" customWidth="1"/>
    <col min="7182" max="7182" width="18.7109375" style="448" bestFit="1" customWidth="1"/>
    <col min="7183" max="7183" width="16.7109375" style="448" bestFit="1" customWidth="1"/>
    <col min="7184" max="7184" width="18.7109375" style="448" bestFit="1" customWidth="1"/>
    <col min="7185" max="7185" width="16.42578125" style="448" bestFit="1" customWidth="1"/>
    <col min="7186" max="7186" width="15.7109375" style="448" bestFit="1" customWidth="1"/>
    <col min="7187" max="7187" width="15" style="448" bestFit="1" customWidth="1"/>
    <col min="7188" max="7188" width="15.140625" style="448" bestFit="1" customWidth="1"/>
    <col min="7189" max="7189" width="17.85546875" style="448" bestFit="1" customWidth="1"/>
    <col min="7190" max="7190" width="11.5703125" style="448" bestFit="1" customWidth="1"/>
    <col min="7191" max="7191" width="11.85546875" style="448" bestFit="1" customWidth="1"/>
    <col min="7192" max="7192" width="11.5703125" style="448" bestFit="1" customWidth="1"/>
    <col min="7193" max="7193" width="17.5703125" style="448" bestFit="1" customWidth="1"/>
    <col min="7194" max="7194" width="12.7109375" style="448" bestFit="1" customWidth="1"/>
    <col min="7195" max="7430" width="9.140625" style="448"/>
    <col min="7431" max="7431" width="39.85546875" style="448" customWidth="1"/>
    <col min="7432" max="7432" width="19.7109375" style="448" bestFit="1" customWidth="1"/>
    <col min="7433" max="7433" width="17.140625" style="448" bestFit="1" customWidth="1"/>
    <col min="7434" max="7434" width="16.28515625" style="448" bestFit="1" customWidth="1"/>
    <col min="7435" max="7435" width="15.7109375" style="448" bestFit="1" customWidth="1"/>
    <col min="7436" max="7436" width="15.140625" style="448" bestFit="1" customWidth="1"/>
    <col min="7437" max="7437" width="15" style="448" bestFit="1" customWidth="1"/>
    <col min="7438" max="7438" width="18.7109375" style="448" bestFit="1" customWidth="1"/>
    <col min="7439" max="7439" width="16.7109375" style="448" bestFit="1" customWidth="1"/>
    <col min="7440" max="7440" width="18.7109375" style="448" bestFit="1" customWidth="1"/>
    <col min="7441" max="7441" width="16.42578125" style="448" bestFit="1" customWidth="1"/>
    <col min="7442" max="7442" width="15.7109375" style="448" bestFit="1" customWidth="1"/>
    <col min="7443" max="7443" width="15" style="448" bestFit="1" customWidth="1"/>
    <col min="7444" max="7444" width="15.140625" style="448" bestFit="1" customWidth="1"/>
    <col min="7445" max="7445" width="17.85546875" style="448" bestFit="1" customWidth="1"/>
    <col min="7446" max="7446" width="11.5703125" style="448" bestFit="1" customWidth="1"/>
    <col min="7447" max="7447" width="11.85546875" style="448" bestFit="1" customWidth="1"/>
    <col min="7448" max="7448" width="11.5703125" style="448" bestFit="1" customWidth="1"/>
    <col min="7449" max="7449" width="17.5703125" style="448" bestFit="1" customWidth="1"/>
    <col min="7450" max="7450" width="12.7109375" style="448" bestFit="1" customWidth="1"/>
    <col min="7451" max="7686" width="9.140625" style="448"/>
    <col min="7687" max="7687" width="39.85546875" style="448" customWidth="1"/>
    <col min="7688" max="7688" width="19.7109375" style="448" bestFit="1" customWidth="1"/>
    <col min="7689" max="7689" width="17.140625" style="448" bestFit="1" customWidth="1"/>
    <col min="7690" max="7690" width="16.28515625" style="448" bestFit="1" customWidth="1"/>
    <col min="7691" max="7691" width="15.7109375" style="448" bestFit="1" customWidth="1"/>
    <col min="7692" max="7692" width="15.140625" style="448" bestFit="1" customWidth="1"/>
    <col min="7693" max="7693" width="15" style="448" bestFit="1" customWidth="1"/>
    <col min="7694" max="7694" width="18.7109375" style="448" bestFit="1" customWidth="1"/>
    <col min="7695" max="7695" width="16.7109375" style="448" bestFit="1" customWidth="1"/>
    <col min="7696" max="7696" width="18.7109375" style="448" bestFit="1" customWidth="1"/>
    <col min="7697" max="7697" width="16.42578125" style="448" bestFit="1" customWidth="1"/>
    <col min="7698" max="7698" width="15.7109375" style="448" bestFit="1" customWidth="1"/>
    <col min="7699" max="7699" width="15" style="448" bestFit="1" customWidth="1"/>
    <col min="7700" max="7700" width="15.140625" style="448" bestFit="1" customWidth="1"/>
    <col min="7701" max="7701" width="17.85546875" style="448" bestFit="1" customWidth="1"/>
    <col min="7702" max="7702" width="11.5703125" style="448" bestFit="1" customWidth="1"/>
    <col min="7703" max="7703" width="11.85546875" style="448" bestFit="1" customWidth="1"/>
    <col min="7704" max="7704" width="11.5703125" style="448" bestFit="1" customWidth="1"/>
    <col min="7705" max="7705" width="17.5703125" style="448" bestFit="1" customWidth="1"/>
    <col min="7706" max="7706" width="12.7109375" style="448" bestFit="1" customWidth="1"/>
    <col min="7707" max="7942" width="9.140625" style="448"/>
    <col min="7943" max="7943" width="39.85546875" style="448" customWidth="1"/>
    <col min="7944" max="7944" width="19.7109375" style="448" bestFit="1" customWidth="1"/>
    <col min="7945" max="7945" width="17.140625" style="448" bestFit="1" customWidth="1"/>
    <col min="7946" max="7946" width="16.28515625" style="448" bestFit="1" customWidth="1"/>
    <col min="7947" max="7947" width="15.7109375" style="448" bestFit="1" customWidth="1"/>
    <col min="7948" max="7948" width="15.140625" style="448" bestFit="1" customWidth="1"/>
    <col min="7949" max="7949" width="15" style="448" bestFit="1" customWidth="1"/>
    <col min="7950" max="7950" width="18.7109375" style="448" bestFit="1" customWidth="1"/>
    <col min="7951" max="7951" width="16.7109375" style="448" bestFit="1" customWidth="1"/>
    <col min="7952" max="7952" width="18.7109375" style="448" bestFit="1" customWidth="1"/>
    <col min="7953" max="7953" width="16.42578125" style="448" bestFit="1" customWidth="1"/>
    <col min="7954" max="7954" width="15.7109375" style="448" bestFit="1" customWidth="1"/>
    <col min="7955" max="7955" width="15" style="448" bestFit="1" customWidth="1"/>
    <col min="7956" max="7956" width="15.140625" style="448" bestFit="1" customWidth="1"/>
    <col min="7957" max="7957" width="17.85546875" style="448" bestFit="1" customWidth="1"/>
    <col min="7958" max="7958" width="11.5703125" style="448" bestFit="1" customWidth="1"/>
    <col min="7959" max="7959" width="11.85546875" style="448" bestFit="1" customWidth="1"/>
    <col min="7960" max="7960" width="11.5703125" style="448" bestFit="1" customWidth="1"/>
    <col min="7961" max="7961" width="17.5703125" style="448" bestFit="1" customWidth="1"/>
    <col min="7962" max="7962" width="12.7109375" style="448" bestFit="1" customWidth="1"/>
    <col min="7963" max="8198" width="9.140625" style="448"/>
    <col min="8199" max="8199" width="39.85546875" style="448" customWidth="1"/>
    <col min="8200" max="8200" width="19.7109375" style="448" bestFit="1" customWidth="1"/>
    <col min="8201" max="8201" width="17.140625" style="448" bestFit="1" customWidth="1"/>
    <col min="8202" max="8202" width="16.28515625" style="448" bestFit="1" customWidth="1"/>
    <col min="8203" max="8203" width="15.7109375" style="448" bestFit="1" customWidth="1"/>
    <col min="8204" max="8204" width="15.140625" style="448" bestFit="1" customWidth="1"/>
    <col min="8205" max="8205" width="15" style="448" bestFit="1" customWidth="1"/>
    <col min="8206" max="8206" width="18.7109375" style="448" bestFit="1" customWidth="1"/>
    <col min="8207" max="8207" width="16.7109375" style="448" bestFit="1" customWidth="1"/>
    <col min="8208" max="8208" width="18.7109375" style="448" bestFit="1" customWidth="1"/>
    <col min="8209" max="8209" width="16.42578125" style="448" bestFit="1" customWidth="1"/>
    <col min="8210" max="8210" width="15.7109375" style="448" bestFit="1" customWidth="1"/>
    <col min="8211" max="8211" width="15" style="448" bestFit="1" customWidth="1"/>
    <col min="8212" max="8212" width="15.140625" style="448" bestFit="1" customWidth="1"/>
    <col min="8213" max="8213" width="17.85546875" style="448" bestFit="1" customWidth="1"/>
    <col min="8214" max="8214" width="11.5703125" style="448" bestFit="1" customWidth="1"/>
    <col min="8215" max="8215" width="11.85546875" style="448" bestFit="1" customWidth="1"/>
    <col min="8216" max="8216" width="11.5703125" style="448" bestFit="1" customWidth="1"/>
    <col min="8217" max="8217" width="17.5703125" style="448" bestFit="1" customWidth="1"/>
    <col min="8218" max="8218" width="12.7109375" style="448" bestFit="1" customWidth="1"/>
    <col min="8219" max="8454" width="9.140625" style="448"/>
    <col min="8455" max="8455" width="39.85546875" style="448" customWidth="1"/>
    <col min="8456" max="8456" width="19.7109375" style="448" bestFit="1" customWidth="1"/>
    <col min="8457" max="8457" width="17.140625" style="448" bestFit="1" customWidth="1"/>
    <col min="8458" max="8458" width="16.28515625" style="448" bestFit="1" customWidth="1"/>
    <col min="8459" max="8459" width="15.7109375" style="448" bestFit="1" customWidth="1"/>
    <col min="8460" max="8460" width="15.140625" style="448" bestFit="1" customWidth="1"/>
    <col min="8461" max="8461" width="15" style="448" bestFit="1" customWidth="1"/>
    <col min="8462" max="8462" width="18.7109375" style="448" bestFit="1" customWidth="1"/>
    <col min="8463" max="8463" width="16.7109375" style="448" bestFit="1" customWidth="1"/>
    <col min="8464" max="8464" width="18.7109375" style="448" bestFit="1" customWidth="1"/>
    <col min="8465" max="8465" width="16.42578125" style="448" bestFit="1" customWidth="1"/>
    <col min="8466" max="8466" width="15.7109375" style="448" bestFit="1" customWidth="1"/>
    <col min="8467" max="8467" width="15" style="448" bestFit="1" customWidth="1"/>
    <col min="8468" max="8468" width="15.140625" style="448" bestFit="1" customWidth="1"/>
    <col min="8469" max="8469" width="17.85546875" style="448" bestFit="1" customWidth="1"/>
    <col min="8470" max="8470" width="11.5703125" style="448" bestFit="1" customWidth="1"/>
    <col min="8471" max="8471" width="11.85546875" style="448" bestFit="1" customWidth="1"/>
    <col min="8472" max="8472" width="11.5703125" style="448" bestFit="1" customWidth="1"/>
    <col min="8473" max="8473" width="17.5703125" style="448" bestFit="1" customWidth="1"/>
    <col min="8474" max="8474" width="12.7109375" style="448" bestFit="1" customWidth="1"/>
    <col min="8475" max="8710" width="9.140625" style="448"/>
    <col min="8711" max="8711" width="39.85546875" style="448" customWidth="1"/>
    <col min="8712" max="8712" width="19.7109375" style="448" bestFit="1" customWidth="1"/>
    <col min="8713" max="8713" width="17.140625" style="448" bestFit="1" customWidth="1"/>
    <col min="8714" max="8714" width="16.28515625" style="448" bestFit="1" customWidth="1"/>
    <col min="8715" max="8715" width="15.7109375" style="448" bestFit="1" customWidth="1"/>
    <col min="8716" max="8716" width="15.140625" style="448" bestFit="1" customWidth="1"/>
    <col min="8717" max="8717" width="15" style="448" bestFit="1" customWidth="1"/>
    <col min="8718" max="8718" width="18.7109375" style="448" bestFit="1" customWidth="1"/>
    <col min="8719" max="8719" width="16.7109375" style="448" bestFit="1" customWidth="1"/>
    <col min="8720" max="8720" width="18.7109375" style="448" bestFit="1" customWidth="1"/>
    <col min="8721" max="8721" width="16.42578125" style="448" bestFit="1" customWidth="1"/>
    <col min="8722" max="8722" width="15.7109375" style="448" bestFit="1" customWidth="1"/>
    <col min="8723" max="8723" width="15" style="448" bestFit="1" customWidth="1"/>
    <col min="8724" max="8724" width="15.140625" style="448" bestFit="1" customWidth="1"/>
    <col min="8725" max="8725" width="17.85546875" style="448" bestFit="1" customWidth="1"/>
    <col min="8726" max="8726" width="11.5703125" style="448" bestFit="1" customWidth="1"/>
    <col min="8727" max="8727" width="11.85546875" style="448" bestFit="1" customWidth="1"/>
    <col min="8728" max="8728" width="11.5703125" style="448" bestFit="1" customWidth="1"/>
    <col min="8729" max="8729" width="17.5703125" style="448" bestFit="1" customWidth="1"/>
    <col min="8730" max="8730" width="12.7109375" style="448" bestFit="1" customWidth="1"/>
    <col min="8731" max="8966" width="9.140625" style="448"/>
    <col min="8967" max="8967" width="39.85546875" style="448" customWidth="1"/>
    <col min="8968" max="8968" width="19.7109375" style="448" bestFit="1" customWidth="1"/>
    <col min="8969" max="8969" width="17.140625" style="448" bestFit="1" customWidth="1"/>
    <col min="8970" max="8970" width="16.28515625" style="448" bestFit="1" customWidth="1"/>
    <col min="8971" max="8971" width="15.7109375" style="448" bestFit="1" customWidth="1"/>
    <col min="8972" max="8972" width="15.140625" style="448" bestFit="1" customWidth="1"/>
    <col min="8973" max="8973" width="15" style="448" bestFit="1" customWidth="1"/>
    <col min="8974" max="8974" width="18.7109375" style="448" bestFit="1" customWidth="1"/>
    <col min="8975" max="8975" width="16.7109375" style="448" bestFit="1" customWidth="1"/>
    <col min="8976" max="8976" width="18.7109375" style="448" bestFit="1" customWidth="1"/>
    <col min="8977" max="8977" width="16.42578125" style="448" bestFit="1" customWidth="1"/>
    <col min="8978" max="8978" width="15.7109375" style="448" bestFit="1" customWidth="1"/>
    <col min="8979" max="8979" width="15" style="448" bestFit="1" customWidth="1"/>
    <col min="8980" max="8980" width="15.140625" style="448" bestFit="1" customWidth="1"/>
    <col min="8981" max="8981" width="17.85546875" style="448" bestFit="1" customWidth="1"/>
    <col min="8982" max="8982" width="11.5703125" style="448" bestFit="1" customWidth="1"/>
    <col min="8983" max="8983" width="11.85546875" style="448" bestFit="1" customWidth="1"/>
    <col min="8984" max="8984" width="11.5703125" style="448" bestFit="1" customWidth="1"/>
    <col min="8985" max="8985" width="17.5703125" style="448" bestFit="1" customWidth="1"/>
    <col min="8986" max="8986" width="12.7109375" style="448" bestFit="1" customWidth="1"/>
    <col min="8987" max="9222" width="9.140625" style="448"/>
    <col min="9223" max="9223" width="39.85546875" style="448" customWidth="1"/>
    <col min="9224" max="9224" width="19.7109375" style="448" bestFit="1" customWidth="1"/>
    <col min="9225" max="9225" width="17.140625" style="448" bestFit="1" customWidth="1"/>
    <col min="9226" max="9226" width="16.28515625" style="448" bestFit="1" customWidth="1"/>
    <col min="9227" max="9227" width="15.7109375" style="448" bestFit="1" customWidth="1"/>
    <col min="9228" max="9228" width="15.140625" style="448" bestFit="1" customWidth="1"/>
    <col min="9229" max="9229" width="15" style="448" bestFit="1" customWidth="1"/>
    <col min="9230" max="9230" width="18.7109375" style="448" bestFit="1" customWidth="1"/>
    <col min="9231" max="9231" width="16.7109375" style="448" bestFit="1" customWidth="1"/>
    <col min="9232" max="9232" width="18.7109375" style="448" bestFit="1" customWidth="1"/>
    <col min="9233" max="9233" width="16.42578125" style="448" bestFit="1" customWidth="1"/>
    <col min="9234" max="9234" width="15.7109375" style="448" bestFit="1" customWidth="1"/>
    <col min="9235" max="9235" width="15" style="448" bestFit="1" customWidth="1"/>
    <col min="9236" max="9236" width="15.140625" style="448" bestFit="1" customWidth="1"/>
    <col min="9237" max="9237" width="17.85546875" style="448" bestFit="1" customWidth="1"/>
    <col min="9238" max="9238" width="11.5703125" style="448" bestFit="1" customWidth="1"/>
    <col min="9239" max="9239" width="11.85546875" style="448" bestFit="1" customWidth="1"/>
    <col min="9240" max="9240" width="11.5703125" style="448" bestFit="1" customWidth="1"/>
    <col min="9241" max="9241" width="17.5703125" style="448" bestFit="1" customWidth="1"/>
    <col min="9242" max="9242" width="12.7109375" style="448" bestFit="1" customWidth="1"/>
    <col min="9243" max="9478" width="9.140625" style="448"/>
    <col min="9479" max="9479" width="39.85546875" style="448" customWidth="1"/>
    <col min="9480" max="9480" width="19.7109375" style="448" bestFit="1" customWidth="1"/>
    <col min="9481" max="9481" width="17.140625" style="448" bestFit="1" customWidth="1"/>
    <col min="9482" max="9482" width="16.28515625" style="448" bestFit="1" customWidth="1"/>
    <col min="9483" max="9483" width="15.7109375" style="448" bestFit="1" customWidth="1"/>
    <col min="9484" max="9484" width="15.140625" style="448" bestFit="1" customWidth="1"/>
    <col min="9485" max="9485" width="15" style="448" bestFit="1" customWidth="1"/>
    <col min="9486" max="9486" width="18.7109375" style="448" bestFit="1" customWidth="1"/>
    <col min="9487" max="9487" width="16.7109375" style="448" bestFit="1" customWidth="1"/>
    <col min="9488" max="9488" width="18.7109375" style="448" bestFit="1" customWidth="1"/>
    <col min="9489" max="9489" width="16.42578125" style="448" bestFit="1" customWidth="1"/>
    <col min="9490" max="9490" width="15.7109375" style="448" bestFit="1" customWidth="1"/>
    <col min="9491" max="9491" width="15" style="448" bestFit="1" customWidth="1"/>
    <col min="9492" max="9492" width="15.140625" style="448" bestFit="1" customWidth="1"/>
    <col min="9493" max="9493" width="17.85546875" style="448" bestFit="1" customWidth="1"/>
    <col min="9494" max="9494" width="11.5703125" style="448" bestFit="1" customWidth="1"/>
    <col min="9495" max="9495" width="11.85546875" style="448" bestFit="1" customWidth="1"/>
    <col min="9496" max="9496" width="11.5703125" style="448" bestFit="1" customWidth="1"/>
    <col min="9497" max="9497" width="17.5703125" style="448" bestFit="1" customWidth="1"/>
    <col min="9498" max="9498" width="12.7109375" style="448" bestFit="1" customWidth="1"/>
    <col min="9499" max="9734" width="9.140625" style="448"/>
    <col min="9735" max="9735" width="39.85546875" style="448" customWidth="1"/>
    <col min="9736" max="9736" width="19.7109375" style="448" bestFit="1" customWidth="1"/>
    <col min="9737" max="9737" width="17.140625" style="448" bestFit="1" customWidth="1"/>
    <col min="9738" max="9738" width="16.28515625" style="448" bestFit="1" customWidth="1"/>
    <col min="9739" max="9739" width="15.7109375" style="448" bestFit="1" customWidth="1"/>
    <col min="9740" max="9740" width="15.140625" style="448" bestFit="1" customWidth="1"/>
    <col min="9741" max="9741" width="15" style="448" bestFit="1" customWidth="1"/>
    <col min="9742" max="9742" width="18.7109375" style="448" bestFit="1" customWidth="1"/>
    <col min="9743" max="9743" width="16.7109375" style="448" bestFit="1" customWidth="1"/>
    <col min="9744" max="9744" width="18.7109375" style="448" bestFit="1" customWidth="1"/>
    <col min="9745" max="9745" width="16.42578125" style="448" bestFit="1" customWidth="1"/>
    <col min="9746" max="9746" width="15.7109375" style="448" bestFit="1" customWidth="1"/>
    <col min="9747" max="9747" width="15" style="448" bestFit="1" customWidth="1"/>
    <col min="9748" max="9748" width="15.140625" style="448" bestFit="1" customWidth="1"/>
    <col min="9749" max="9749" width="17.85546875" style="448" bestFit="1" customWidth="1"/>
    <col min="9750" max="9750" width="11.5703125" style="448" bestFit="1" customWidth="1"/>
    <col min="9751" max="9751" width="11.85546875" style="448" bestFit="1" customWidth="1"/>
    <col min="9752" max="9752" width="11.5703125" style="448" bestFit="1" customWidth="1"/>
    <col min="9753" max="9753" width="17.5703125" style="448" bestFit="1" customWidth="1"/>
    <col min="9754" max="9754" width="12.7109375" style="448" bestFit="1" customWidth="1"/>
    <col min="9755" max="9990" width="9.140625" style="448"/>
    <col min="9991" max="9991" width="39.85546875" style="448" customWidth="1"/>
    <col min="9992" max="9992" width="19.7109375" style="448" bestFit="1" customWidth="1"/>
    <col min="9993" max="9993" width="17.140625" style="448" bestFit="1" customWidth="1"/>
    <col min="9994" max="9994" width="16.28515625" style="448" bestFit="1" customWidth="1"/>
    <col min="9995" max="9995" width="15.7109375" style="448" bestFit="1" customWidth="1"/>
    <col min="9996" max="9996" width="15.140625" style="448" bestFit="1" customWidth="1"/>
    <col min="9997" max="9997" width="15" style="448" bestFit="1" customWidth="1"/>
    <col min="9998" max="9998" width="18.7109375" style="448" bestFit="1" customWidth="1"/>
    <col min="9999" max="9999" width="16.7109375" style="448" bestFit="1" customWidth="1"/>
    <col min="10000" max="10000" width="18.7109375" style="448" bestFit="1" customWidth="1"/>
    <col min="10001" max="10001" width="16.42578125" style="448" bestFit="1" customWidth="1"/>
    <col min="10002" max="10002" width="15.7109375" style="448" bestFit="1" customWidth="1"/>
    <col min="10003" max="10003" width="15" style="448" bestFit="1" customWidth="1"/>
    <col min="10004" max="10004" width="15.140625" style="448" bestFit="1" customWidth="1"/>
    <col min="10005" max="10005" width="17.85546875" style="448" bestFit="1" customWidth="1"/>
    <col min="10006" max="10006" width="11.5703125" style="448" bestFit="1" customWidth="1"/>
    <col min="10007" max="10007" width="11.85546875" style="448" bestFit="1" customWidth="1"/>
    <col min="10008" max="10008" width="11.5703125" style="448" bestFit="1" customWidth="1"/>
    <col min="10009" max="10009" width="17.5703125" style="448" bestFit="1" customWidth="1"/>
    <col min="10010" max="10010" width="12.7109375" style="448" bestFit="1" customWidth="1"/>
    <col min="10011" max="10246" width="9.140625" style="448"/>
    <col min="10247" max="10247" width="39.85546875" style="448" customWidth="1"/>
    <col min="10248" max="10248" width="19.7109375" style="448" bestFit="1" customWidth="1"/>
    <col min="10249" max="10249" width="17.140625" style="448" bestFit="1" customWidth="1"/>
    <col min="10250" max="10250" width="16.28515625" style="448" bestFit="1" customWidth="1"/>
    <col min="10251" max="10251" width="15.7109375" style="448" bestFit="1" customWidth="1"/>
    <col min="10252" max="10252" width="15.140625" style="448" bestFit="1" customWidth="1"/>
    <col min="10253" max="10253" width="15" style="448" bestFit="1" customWidth="1"/>
    <col min="10254" max="10254" width="18.7109375" style="448" bestFit="1" customWidth="1"/>
    <col min="10255" max="10255" width="16.7109375" style="448" bestFit="1" customWidth="1"/>
    <col min="10256" max="10256" width="18.7109375" style="448" bestFit="1" customWidth="1"/>
    <col min="10257" max="10257" width="16.42578125" style="448" bestFit="1" customWidth="1"/>
    <col min="10258" max="10258" width="15.7109375" style="448" bestFit="1" customWidth="1"/>
    <col min="10259" max="10259" width="15" style="448" bestFit="1" customWidth="1"/>
    <col min="10260" max="10260" width="15.140625" style="448" bestFit="1" customWidth="1"/>
    <col min="10261" max="10261" width="17.85546875" style="448" bestFit="1" customWidth="1"/>
    <col min="10262" max="10262" width="11.5703125" style="448" bestFit="1" customWidth="1"/>
    <col min="10263" max="10263" width="11.85546875" style="448" bestFit="1" customWidth="1"/>
    <col min="10264" max="10264" width="11.5703125" style="448" bestFit="1" customWidth="1"/>
    <col min="10265" max="10265" width="17.5703125" style="448" bestFit="1" customWidth="1"/>
    <col min="10266" max="10266" width="12.7109375" style="448" bestFit="1" customWidth="1"/>
    <col min="10267" max="10502" width="9.140625" style="448"/>
    <col min="10503" max="10503" width="39.85546875" style="448" customWidth="1"/>
    <col min="10504" max="10504" width="19.7109375" style="448" bestFit="1" customWidth="1"/>
    <col min="10505" max="10505" width="17.140625" style="448" bestFit="1" customWidth="1"/>
    <col min="10506" max="10506" width="16.28515625" style="448" bestFit="1" customWidth="1"/>
    <col min="10507" max="10507" width="15.7109375" style="448" bestFit="1" customWidth="1"/>
    <col min="10508" max="10508" width="15.140625" style="448" bestFit="1" customWidth="1"/>
    <col min="10509" max="10509" width="15" style="448" bestFit="1" customWidth="1"/>
    <col min="10510" max="10510" width="18.7109375" style="448" bestFit="1" customWidth="1"/>
    <col min="10511" max="10511" width="16.7109375" style="448" bestFit="1" customWidth="1"/>
    <col min="10512" max="10512" width="18.7109375" style="448" bestFit="1" customWidth="1"/>
    <col min="10513" max="10513" width="16.42578125" style="448" bestFit="1" customWidth="1"/>
    <col min="10514" max="10514" width="15.7109375" style="448" bestFit="1" customWidth="1"/>
    <col min="10515" max="10515" width="15" style="448" bestFit="1" customWidth="1"/>
    <col min="10516" max="10516" width="15.140625" style="448" bestFit="1" customWidth="1"/>
    <col min="10517" max="10517" width="17.85546875" style="448" bestFit="1" customWidth="1"/>
    <col min="10518" max="10518" width="11.5703125" style="448" bestFit="1" customWidth="1"/>
    <col min="10519" max="10519" width="11.85546875" style="448" bestFit="1" customWidth="1"/>
    <col min="10520" max="10520" width="11.5703125" style="448" bestFit="1" customWidth="1"/>
    <col min="10521" max="10521" width="17.5703125" style="448" bestFit="1" customWidth="1"/>
    <col min="10522" max="10522" width="12.7109375" style="448" bestFit="1" customWidth="1"/>
    <col min="10523" max="10758" width="9.140625" style="448"/>
    <col min="10759" max="10759" width="39.85546875" style="448" customWidth="1"/>
    <col min="10760" max="10760" width="19.7109375" style="448" bestFit="1" customWidth="1"/>
    <col min="10761" max="10761" width="17.140625" style="448" bestFit="1" customWidth="1"/>
    <col min="10762" max="10762" width="16.28515625" style="448" bestFit="1" customWidth="1"/>
    <col min="10763" max="10763" width="15.7109375" style="448" bestFit="1" customWidth="1"/>
    <col min="10764" max="10764" width="15.140625" style="448" bestFit="1" customWidth="1"/>
    <col min="10765" max="10765" width="15" style="448" bestFit="1" customWidth="1"/>
    <col min="10766" max="10766" width="18.7109375" style="448" bestFit="1" customWidth="1"/>
    <col min="10767" max="10767" width="16.7109375" style="448" bestFit="1" customWidth="1"/>
    <col min="10768" max="10768" width="18.7109375" style="448" bestFit="1" customWidth="1"/>
    <col min="10769" max="10769" width="16.42578125" style="448" bestFit="1" customWidth="1"/>
    <col min="10770" max="10770" width="15.7109375" style="448" bestFit="1" customWidth="1"/>
    <col min="10771" max="10771" width="15" style="448" bestFit="1" customWidth="1"/>
    <col min="10772" max="10772" width="15.140625" style="448" bestFit="1" customWidth="1"/>
    <col min="10773" max="10773" width="17.85546875" style="448" bestFit="1" customWidth="1"/>
    <col min="10774" max="10774" width="11.5703125" style="448" bestFit="1" customWidth="1"/>
    <col min="10775" max="10775" width="11.85546875" style="448" bestFit="1" customWidth="1"/>
    <col min="10776" max="10776" width="11.5703125" style="448" bestFit="1" customWidth="1"/>
    <col min="10777" max="10777" width="17.5703125" style="448" bestFit="1" customWidth="1"/>
    <col min="10778" max="10778" width="12.7109375" style="448" bestFit="1" customWidth="1"/>
    <col min="10779" max="11014" width="9.140625" style="448"/>
    <col min="11015" max="11015" width="39.85546875" style="448" customWidth="1"/>
    <col min="11016" max="11016" width="19.7109375" style="448" bestFit="1" customWidth="1"/>
    <col min="11017" max="11017" width="17.140625" style="448" bestFit="1" customWidth="1"/>
    <col min="11018" max="11018" width="16.28515625" style="448" bestFit="1" customWidth="1"/>
    <col min="11019" max="11019" width="15.7109375" style="448" bestFit="1" customWidth="1"/>
    <col min="11020" max="11020" width="15.140625" style="448" bestFit="1" customWidth="1"/>
    <col min="11021" max="11021" width="15" style="448" bestFit="1" customWidth="1"/>
    <col min="11022" max="11022" width="18.7109375" style="448" bestFit="1" customWidth="1"/>
    <col min="11023" max="11023" width="16.7109375" style="448" bestFit="1" customWidth="1"/>
    <col min="11024" max="11024" width="18.7109375" style="448" bestFit="1" customWidth="1"/>
    <col min="11025" max="11025" width="16.42578125" style="448" bestFit="1" customWidth="1"/>
    <col min="11026" max="11026" width="15.7109375" style="448" bestFit="1" customWidth="1"/>
    <col min="11027" max="11027" width="15" style="448" bestFit="1" customWidth="1"/>
    <col min="11028" max="11028" width="15.140625" style="448" bestFit="1" customWidth="1"/>
    <col min="11029" max="11029" width="17.85546875" style="448" bestFit="1" customWidth="1"/>
    <col min="11030" max="11030" width="11.5703125" style="448" bestFit="1" customWidth="1"/>
    <col min="11031" max="11031" width="11.85546875" style="448" bestFit="1" customWidth="1"/>
    <col min="11032" max="11032" width="11.5703125" style="448" bestFit="1" customWidth="1"/>
    <col min="11033" max="11033" width="17.5703125" style="448" bestFit="1" customWidth="1"/>
    <col min="11034" max="11034" width="12.7109375" style="448" bestFit="1" customWidth="1"/>
    <col min="11035" max="11270" width="9.140625" style="448"/>
    <col min="11271" max="11271" width="39.85546875" style="448" customWidth="1"/>
    <col min="11272" max="11272" width="19.7109375" style="448" bestFit="1" customWidth="1"/>
    <col min="11273" max="11273" width="17.140625" style="448" bestFit="1" customWidth="1"/>
    <col min="11274" max="11274" width="16.28515625" style="448" bestFit="1" customWidth="1"/>
    <col min="11275" max="11275" width="15.7109375" style="448" bestFit="1" customWidth="1"/>
    <col min="11276" max="11276" width="15.140625" style="448" bestFit="1" customWidth="1"/>
    <col min="11277" max="11277" width="15" style="448" bestFit="1" customWidth="1"/>
    <col min="11278" max="11278" width="18.7109375" style="448" bestFit="1" customWidth="1"/>
    <col min="11279" max="11279" width="16.7109375" style="448" bestFit="1" customWidth="1"/>
    <col min="11280" max="11280" width="18.7109375" style="448" bestFit="1" customWidth="1"/>
    <col min="11281" max="11281" width="16.42578125" style="448" bestFit="1" customWidth="1"/>
    <col min="11282" max="11282" width="15.7109375" style="448" bestFit="1" customWidth="1"/>
    <col min="11283" max="11283" width="15" style="448" bestFit="1" customWidth="1"/>
    <col min="11284" max="11284" width="15.140625" style="448" bestFit="1" customWidth="1"/>
    <col min="11285" max="11285" width="17.85546875" style="448" bestFit="1" customWidth="1"/>
    <col min="11286" max="11286" width="11.5703125" style="448" bestFit="1" customWidth="1"/>
    <col min="11287" max="11287" width="11.85546875" style="448" bestFit="1" customWidth="1"/>
    <col min="11288" max="11288" width="11.5703125" style="448" bestFit="1" customWidth="1"/>
    <col min="11289" max="11289" width="17.5703125" style="448" bestFit="1" customWidth="1"/>
    <col min="11290" max="11290" width="12.7109375" style="448" bestFit="1" customWidth="1"/>
    <col min="11291" max="11526" width="9.140625" style="448"/>
    <col min="11527" max="11527" width="39.85546875" style="448" customWidth="1"/>
    <col min="11528" max="11528" width="19.7109375" style="448" bestFit="1" customWidth="1"/>
    <col min="11529" max="11529" width="17.140625" style="448" bestFit="1" customWidth="1"/>
    <col min="11530" max="11530" width="16.28515625" style="448" bestFit="1" customWidth="1"/>
    <col min="11531" max="11531" width="15.7109375" style="448" bestFit="1" customWidth="1"/>
    <col min="11532" max="11532" width="15.140625" style="448" bestFit="1" customWidth="1"/>
    <col min="11533" max="11533" width="15" style="448" bestFit="1" customWidth="1"/>
    <col min="11534" max="11534" width="18.7109375" style="448" bestFit="1" customWidth="1"/>
    <col min="11535" max="11535" width="16.7109375" style="448" bestFit="1" customWidth="1"/>
    <col min="11536" max="11536" width="18.7109375" style="448" bestFit="1" customWidth="1"/>
    <col min="11537" max="11537" width="16.42578125" style="448" bestFit="1" customWidth="1"/>
    <col min="11538" max="11538" width="15.7109375" style="448" bestFit="1" customWidth="1"/>
    <col min="11539" max="11539" width="15" style="448" bestFit="1" customWidth="1"/>
    <col min="11540" max="11540" width="15.140625" style="448" bestFit="1" customWidth="1"/>
    <col min="11541" max="11541" width="17.85546875" style="448" bestFit="1" customWidth="1"/>
    <col min="11542" max="11542" width="11.5703125" style="448" bestFit="1" customWidth="1"/>
    <col min="11543" max="11543" width="11.85546875" style="448" bestFit="1" customWidth="1"/>
    <col min="11544" max="11544" width="11.5703125" style="448" bestFit="1" customWidth="1"/>
    <col min="11545" max="11545" width="17.5703125" style="448" bestFit="1" customWidth="1"/>
    <col min="11546" max="11546" width="12.7109375" style="448" bestFit="1" customWidth="1"/>
    <col min="11547" max="11782" width="9.140625" style="448"/>
    <col min="11783" max="11783" width="39.85546875" style="448" customWidth="1"/>
    <col min="11784" max="11784" width="19.7109375" style="448" bestFit="1" customWidth="1"/>
    <col min="11785" max="11785" width="17.140625" style="448" bestFit="1" customWidth="1"/>
    <col min="11786" max="11786" width="16.28515625" style="448" bestFit="1" customWidth="1"/>
    <col min="11787" max="11787" width="15.7109375" style="448" bestFit="1" customWidth="1"/>
    <col min="11788" max="11788" width="15.140625" style="448" bestFit="1" customWidth="1"/>
    <col min="11789" max="11789" width="15" style="448" bestFit="1" customWidth="1"/>
    <col min="11790" max="11790" width="18.7109375" style="448" bestFit="1" customWidth="1"/>
    <col min="11791" max="11791" width="16.7109375" style="448" bestFit="1" customWidth="1"/>
    <col min="11792" max="11792" width="18.7109375" style="448" bestFit="1" customWidth="1"/>
    <col min="11793" max="11793" width="16.42578125" style="448" bestFit="1" customWidth="1"/>
    <col min="11794" max="11794" width="15.7109375" style="448" bestFit="1" customWidth="1"/>
    <col min="11795" max="11795" width="15" style="448" bestFit="1" customWidth="1"/>
    <col min="11796" max="11796" width="15.140625" style="448" bestFit="1" customWidth="1"/>
    <col min="11797" max="11797" width="17.85546875" style="448" bestFit="1" customWidth="1"/>
    <col min="11798" max="11798" width="11.5703125" style="448" bestFit="1" customWidth="1"/>
    <col min="11799" max="11799" width="11.85546875" style="448" bestFit="1" customWidth="1"/>
    <col min="11800" max="11800" width="11.5703125" style="448" bestFit="1" customWidth="1"/>
    <col min="11801" max="11801" width="17.5703125" style="448" bestFit="1" customWidth="1"/>
    <col min="11802" max="11802" width="12.7109375" style="448" bestFit="1" customWidth="1"/>
    <col min="11803" max="12038" width="9.140625" style="448"/>
    <col min="12039" max="12039" width="39.85546875" style="448" customWidth="1"/>
    <col min="12040" max="12040" width="19.7109375" style="448" bestFit="1" customWidth="1"/>
    <col min="12041" max="12041" width="17.140625" style="448" bestFit="1" customWidth="1"/>
    <col min="12042" max="12042" width="16.28515625" style="448" bestFit="1" customWidth="1"/>
    <col min="12043" max="12043" width="15.7109375" style="448" bestFit="1" customWidth="1"/>
    <col min="12044" max="12044" width="15.140625" style="448" bestFit="1" customWidth="1"/>
    <col min="12045" max="12045" width="15" style="448" bestFit="1" customWidth="1"/>
    <col min="12046" max="12046" width="18.7109375" style="448" bestFit="1" customWidth="1"/>
    <col min="12047" max="12047" width="16.7109375" style="448" bestFit="1" customWidth="1"/>
    <col min="12048" max="12048" width="18.7109375" style="448" bestFit="1" customWidth="1"/>
    <col min="12049" max="12049" width="16.42578125" style="448" bestFit="1" customWidth="1"/>
    <col min="12050" max="12050" width="15.7109375" style="448" bestFit="1" customWidth="1"/>
    <col min="12051" max="12051" width="15" style="448" bestFit="1" customWidth="1"/>
    <col min="12052" max="12052" width="15.140625" style="448" bestFit="1" customWidth="1"/>
    <col min="12053" max="12053" width="17.85546875" style="448" bestFit="1" customWidth="1"/>
    <col min="12054" max="12054" width="11.5703125" style="448" bestFit="1" customWidth="1"/>
    <col min="12055" max="12055" width="11.85546875" style="448" bestFit="1" customWidth="1"/>
    <col min="12056" max="12056" width="11.5703125" style="448" bestFit="1" customWidth="1"/>
    <col min="12057" max="12057" width="17.5703125" style="448" bestFit="1" customWidth="1"/>
    <col min="12058" max="12058" width="12.7109375" style="448" bestFit="1" customWidth="1"/>
    <col min="12059" max="12294" width="9.140625" style="448"/>
    <col min="12295" max="12295" width="39.85546875" style="448" customWidth="1"/>
    <col min="12296" max="12296" width="19.7109375" style="448" bestFit="1" customWidth="1"/>
    <col min="12297" max="12297" width="17.140625" style="448" bestFit="1" customWidth="1"/>
    <col min="12298" max="12298" width="16.28515625" style="448" bestFit="1" customWidth="1"/>
    <col min="12299" max="12299" width="15.7109375" style="448" bestFit="1" customWidth="1"/>
    <col min="12300" max="12300" width="15.140625" style="448" bestFit="1" customWidth="1"/>
    <col min="12301" max="12301" width="15" style="448" bestFit="1" customWidth="1"/>
    <col min="12302" max="12302" width="18.7109375" style="448" bestFit="1" customWidth="1"/>
    <col min="12303" max="12303" width="16.7109375" style="448" bestFit="1" customWidth="1"/>
    <col min="12304" max="12304" width="18.7109375" style="448" bestFit="1" customWidth="1"/>
    <col min="12305" max="12305" width="16.42578125" style="448" bestFit="1" customWidth="1"/>
    <col min="12306" max="12306" width="15.7109375" style="448" bestFit="1" customWidth="1"/>
    <col min="12307" max="12307" width="15" style="448" bestFit="1" customWidth="1"/>
    <col min="12308" max="12308" width="15.140625" style="448" bestFit="1" customWidth="1"/>
    <col min="12309" max="12309" width="17.85546875" style="448" bestFit="1" customWidth="1"/>
    <col min="12310" max="12310" width="11.5703125" style="448" bestFit="1" customWidth="1"/>
    <col min="12311" max="12311" width="11.85546875" style="448" bestFit="1" customWidth="1"/>
    <col min="12312" max="12312" width="11.5703125" style="448" bestFit="1" customWidth="1"/>
    <col min="12313" max="12313" width="17.5703125" style="448" bestFit="1" customWidth="1"/>
    <col min="12314" max="12314" width="12.7109375" style="448" bestFit="1" customWidth="1"/>
    <col min="12315" max="12550" width="9.140625" style="448"/>
    <col min="12551" max="12551" width="39.85546875" style="448" customWidth="1"/>
    <col min="12552" max="12552" width="19.7109375" style="448" bestFit="1" customWidth="1"/>
    <col min="12553" max="12553" width="17.140625" style="448" bestFit="1" customWidth="1"/>
    <col min="12554" max="12554" width="16.28515625" style="448" bestFit="1" customWidth="1"/>
    <col min="12555" max="12555" width="15.7109375" style="448" bestFit="1" customWidth="1"/>
    <col min="12556" max="12556" width="15.140625" style="448" bestFit="1" customWidth="1"/>
    <col min="12557" max="12557" width="15" style="448" bestFit="1" customWidth="1"/>
    <col min="12558" max="12558" width="18.7109375" style="448" bestFit="1" customWidth="1"/>
    <col min="12559" max="12559" width="16.7109375" style="448" bestFit="1" customWidth="1"/>
    <col min="12560" max="12560" width="18.7109375" style="448" bestFit="1" customWidth="1"/>
    <col min="12561" max="12561" width="16.42578125" style="448" bestFit="1" customWidth="1"/>
    <col min="12562" max="12562" width="15.7109375" style="448" bestFit="1" customWidth="1"/>
    <col min="12563" max="12563" width="15" style="448" bestFit="1" customWidth="1"/>
    <col min="12564" max="12564" width="15.140625" style="448" bestFit="1" customWidth="1"/>
    <col min="12565" max="12565" width="17.85546875" style="448" bestFit="1" customWidth="1"/>
    <col min="12566" max="12566" width="11.5703125" style="448" bestFit="1" customWidth="1"/>
    <col min="12567" max="12567" width="11.85546875" style="448" bestFit="1" customWidth="1"/>
    <col min="12568" max="12568" width="11.5703125" style="448" bestFit="1" customWidth="1"/>
    <col min="12569" max="12569" width="17.5703125" style="448" bestFit="1" customWidth="1"/>
    <col min="12570" max="12570" width="12.7109375" style="448" bestFit="1" customWidth="1"/>
    <col min="12571" max="12806" width="9.140625" style="448"/>
    <col min="12807" max="12807" width="39.85546875" style="448" customWidth="1"/>
    <col min="12808" max="12808" width="19.7109375" style="448" bestFit="1" customWidth="1"/>
    <col min="12809" max="12809" width="17.140625" style="448" bestFit="1" customWidth="1"/>
    <col min="12810" max="12810" width="16.28515625" style="448" bestFit="1" customWidth="1"/>
    <col min="12811" max="12811" width="15.7109375" style="448" bestFit="1" customWidth="1"/>
    <col min="12812" max="12812" width="15.140625" style="448" bestFit="1" customWidth="1"/>
    <col min="12813" max="12813" width="15" style="448" bestFit="1" customWidth="1"/>
    <col min="12814" max="12814" width="18.7109375" style="448" bestFit="1" customWidth="1"/>
    <col min="12815" max="12815" width="16.7109375" style="448" bestFit="1" customWidth="1"/>
    <col min="12816" max="12816" width="18.7109375" style="448" bestFit="1" customWidth="1"/>
    <col min="12817" max="12817" width="16.42578125" style="448" bestFit="1" customWidth="1"/>
    <col min="12818" max="12818" width="15.7109375" style="448" bestFit="1" customWidth="1"/>
    <col min="12819" max="12819" width="15" style="448" bestFit="1" customWidth="1"/>
    <col min="12820" max="12820" width="15.140625" style="448" bestFit="1" customWidth="1"/>
    <col min="12821" max="12821" width="17.85546875" style="448" bestFit="1" customWidth="1"/>
    <col min="12822" max="12822" width="11.5703125" style="448" bestFit="1" customWidth="1"/>
    <col min="12823" max="12823" width="11.85546875" style="448" bestFit="1" customWidth="1"/>
    <col min="12824" max="12824" width="11.5703125" style="448" bestFit="1" customWidth="1"/>
    <col min="12825" max="12825" width="17.5703125" style="448" bestFit="1" customWidth="1"/>
    <col min="12826" max="12826" width="12.7109375" style="448" bestFit="1" customWidth="1"/>
    <col min="12827" max="13062" width="9.140625" style="448"/>
    <col min="13063" max="13063" width="39.85546875" style="448" customWidth="1"/>
    <col min="13064" max="13064" width="19.7109375" style="448" bestFit="1" customWidth="1"/>
    <col min="13065" max="13065" width="17.140625" style="448" bestFit="1" customWidth="1"/>
    <col min="13066" max="13066" width="16.28515625" style="448" bestFit="1" customWidth="1"/>
    <col min="13067" max="13067" width="15.7109375" style="448" bestFit="1" customWidth="1"/>
    <col min="13068" max="13068" width="15.140625" style="448" bestFit="1" customWidth="1"/>
    <col min="13069" max="13069" width="15" style="448" bestFit="1" customWidth="1"/>
    <col min="13070" max="13070" width="18.7109375" style="448" bestFit="1" customWidth="1"/>
    <col min="13071" max="13071" width="16.7109375" style="448" bestFit="1" customWidth="1"/>
    <col min="13072" max="13072" width="18.7109375" style="448" bestFit="1" customWidth="1"/>
    <col min="13073" max="13073" width="16.42578125" style="448" bestFit="1" customWidth="1"/>
    <col min="13074" max="13074" width="15.7109375" style="448" bestFit="1" customWidth="1"/>
    <col min="13075" max="13075" width="15" style="448" bestFit="1" customWidth="1"/>
    <col min="13076" max="13076" width="15.140625" style="448" bestFit="1" customWidth="1"/>
    <col min="13077" max="13077" width="17.85546875" style="448" bestFit="1" customWidth="1"/>
    <col min="13078" max="13078" width="11.5703125" style="448" bestFit="1" customWidth="1"/>
    <col min="13079" max="13079" width="11.85546875" style="448" bestFit="1" customWidth="1"/>
    <col min="13080" max="13080" width="11.5703125" style="448" bestFit="1" customWidth="1"/>
    <col min="13081" max="13081" width="17.5703125" style="448" bestFit="1" customWidth="1"/>
    <col min="13082" max="13082" width="12.7109375" style="448" bestFit="1" customWidth="1"/>
    <col min="13083" max="13318" width="9.140625" style="448"/>
    <col min="13319" max="13319" width="39.85546875" style="448" customWidth="1"/>
    <col min="13320" max="13320" width="19.7109375" style="448" bestFit="1" customWidth="1"/>
    <col min="13321" max="13321" width="17.140625" style="448" bestFit="1" customWidth="1"/>
    <col min="13322" max="13322" width="16.28515625" style="448" bestFit="1" customWidth="1"/>
    <col min="13323" max="13323" width="15.7109375" style="448" bestFit="1" customWidth="1"/>
    <col min="13324" max="13324" width="15.140625" style="448" bestFit="1" customWidth="1"/>
    <col min="13325" max="13325" width="15" style="448" bestFit="1" customWidth="1"/>
    <col min="13326" max="13326" width="18.7109375" style="448" bestFit="1" customWidth="1"/>
    <col min="13327" max="13327" width="16.7109375" style="448" bestFit="1" customWidth="1"/>
    <col min="13328" max="13328" width="18.7109375" style="448" bestFit="1" customWidth="1"/>
    <col min="13329" max="13329" width="16.42578125" style="448" bestFit="1" customWidth="1"/>
    <col min="13330" max="13330" width="15.7109375" style="448" bestFit="1" customWidth="1"/>
    <col min="13331" max="13331" width="15" style="448" bestFit="1" customWidth="1"/>
    <col min="13332" max="13332" width="15.140625" style="448" bestFit="1" customWidth="1"/>
    <col min="13333" max="13333" width="17.85546875" style="448" bestFit="1" customWidth="1"/>
    <col min="13334" max="13334" width="11.5703125" style="448" bestFit="1" customWidth="1"/>
    <col min="13335" max="13335" width="11.85546875" style="448" bestFit="1" customWidth="1"/>
    <col min="13336" max="13336" width="11.5703125" style="448" bestFit="1" customWidth="1"/>
    <col min="13337" max="13337" width="17.5703125" style="448" bestFit="1" customWidth="1"/>
    <col min="13338" max="13338" width="12.7109375" style="448" bestFit="1" customWidth="1"/>
    <col min="13339" max="13574" width="9.140625" style="448"/>
    <col min="13575" max="13575" width="39.85546875" style="448" customWidth="1"/>
    <col min="13576" max="13576" width="19.7109375" style="448" bestFit="1" customWidth="1"/>
    <col min="13577" max="13577" width="17.140625" style="448" bestFit="1" customWidth="1"/>
    <col min="13578" max="13578" width="16.28515625" style="448" bestFit="1" customWidth="1"/>
    <col min="13579" max="13579" width="15.7109375" style="448" bestFit="1" customWidth="1"/>
    <col min="13580" max="13580" width="15.140625" style="448" bestFit="1" customWidth="1"/>
    <col min="13581" max="13581" width="15" style="448" bestFit="1" customWidth="1"/>
    <col min="13582" max="13582" width="18.7109375" style="448" bestFit="1" customWidth="1"/>
    <col min="13583" max="13583" width="16.7109375" style="448" bestFit="1" customWidth="1"/>
    <col min="13584" max="13584" width="18.7109375" style="448" bestFit="1" customWidth="1"/>
    <col min="13585" max="13585" width="16.42578125" style="448" bestFit="1" customWidth="1"/>
    <col min="13586" max="13586" width="15.7109375" style="448" bestFit="1" customWidth="1"/>
    <col min="13587" max="13587" width="15" style="448" bestFit="1" customWidth="1"/>
    <col min="13588" max="13588" width="15.140625" style="448" bestFit="1" customWidth="1"/>
    <col min="13589" max="13589" width="17.85546875" style="448" bestFit="1" customWidth="1"/>
    <col min="13590" max="13590" width="11.5703125" style="448" bestFit="1" customWidth="1"/>
    <col min="13591" max="13591" width="11.85546875" style="448" bestFit="1" customWidth="1"/>
    <col min="13592" max="13592" width="11.5703125" style="448" bestFit="1" customWidth="1"/>
    <col min="13593" max="13593" width="17.5703125" style="448" bestFit="1" customWidth="1"/>
    <col min="13594" max="13594" width="12.7109375" style="448" bestFit="1" customWidth="1"/>
    <col min="13595" max="13830" width="9.140625" style="448"/>
    <col min="13831" max="13831" width="39.85546875" style="448" customWidth="1"/>
    <col min="13832" max="13832" width="19.7109375" style="448" bestFit="1" customWidth="1"/>
    <col min="13833" max="13833" width="17.140625" style="448" bestFit="1" customWidth="1"/>
    <col min="13834" max="13834" width="16.28515625" style="448" bestFit="1" customWidth="1"/>
    <col min="13835" max="13835" width="15.7109375" style="448" bestFit="1" customWidth="1"/>
    <col min="13836" max="13836" width="15.140625" style="448" bestFit="1" customWidth="1"/>
    <col min="13837" max="13837" width="15" style="448" bestFit="1" customWidth="1"/>
    <col min="13838" max="13838" width="18.7109375" style="448" bestFit="1" customWidth="1"/>
    <col min="13839" max="13839" width="16.7109375" style="448" bestFit="1" customWidth="1"/>
    <col min="13840" max="13840" width="18.7109375" style="448" bestFit="1" customWidth="1"/>
    <col min="13841" max="13841" width="16.42578125" style="448" bestFit="1" customWidth="1"/>
    <col min="13842" max="13842" width="15.7109375" style="448" bestFit="1" customWidth="1"/>
    <col min="13843" max="13843" width="15" style="448" bestFit="1" customWidth="1"/>
    <col min="13844" max="13844" width="15.140625" style="448" bestFit="1" customWidth="1"/>
    <col min="13845" max="13845" width="17.85546875" style="448" bestFit="1" customWidth="1"/>
    <col min="13846" max="13846" width="11.5703125" style="448" bestFit="1" customWidth="1"/>
    <col min="13847" max="13847" width="11.85546875" style="448" bestFit="1" customWidth="1"/>
    <col min="13848" max="13848" width="11.5703125" style="448" bestFit="1" customWidth="1"/>
    <col min="13849" max="13849" width="17.5703125" style="448" bestFit="1" customWidth="1"/>
    <col min="13850" max="13850" width="12.7109375" style="448" bestFit="1" customWidth="1"/>
    <col min="13851" max="14086" width="9.140625" style="448"/>
    <col min="14087" max="14087" width="39.85546875" style="448" customWidth="1"/>
    <col min="14088" max="14088" width="19.7109375" style="448" bestFit="1" customWidth="1"/>
    <col min="14089" max="14089" width="17.140625" style="448" bestFit="1" customWidth="1"/>
    <col min="14090" max="14090" width="16.28515625" style="448" bestFit="1" customWidth="1"/>
    <col min="14091" max="14091" width="15.7109375" style="448" bestFit="1" customWidth="1"/>
    <col min="14092" max="14092" width="15.140625" style="448" bestFit="1" customWidth="1"/>
    <col min="14093" max="14093" width="15" style="448" bestFit="1" customWidth="1"/>
    <col min="14094" max="14094" width="18.7109375" style="448" bestFit="1" customWidth="1"/>
    <col min="14095" max="14095" width="16.7109375" style="448" bestFit="1" customWidth="1"/>
    <col min="14096" max="14096" width="18.7109375" style="448" bestFit="1" customWidth="1"/>
    <col min="14097" max="14097" width="16.42578125" style="448" bestFit="1" customWidth="1"/>
    <col min="14098" max="14098" width="15.7109375" style="448" bestFit="1" customWidth="1"/>
    <col min="14099" max="14099" width="15" style="448" bestFit="1" customWidth="1"/>
    <col min="14100" max="14100" width="15.140625" style="448" bestFit="1" customWidth="1"/>
    <col min="14101" max="14101" width="17.85546875" style="448" bestFit="1" customWidth="1"/>
    <col min="14102" max="14102" width="11.5703125" style="448" bestFit="1" customWidth="1"/>
    <col min="14103" max="14103" width="11.85546875" style="448" bestFit="1" customWidth="1"/>
    <col min="14104" max="14104" width="11.5703125" style="448" bestFit="1" customWidth="1"/>
    <col min="14105" max="14105" width="17.5703125" style="448" bestFit="1" customWidth="1"/>
    <col min="14106" max="14106" width="12.7109375" style="448" bestFit="1" customWidth="1"/>
    <col min="14107" max="14342" width="9.140625" style="448"/>
    <col min="14343" max="14343" width="39.85546875" style="448" customWidth="1"/>
    <col min="14344" max="14344" width="19.7109375" style="448" bestFit="1" customWidth="1"/>
    <col min="14345" max="14345" width="17.140625" style="448" bestFit="1" customWidth="1"/>
    <col min="14346" max="14346" width="16.28515625" style="448" bestFit="1" customWidth="1"/>
    <col min="14347" max="14347" width="15.7109375" style="448" bestFit="1" customWidth="1"/>
    <col min="14348" max="14348" width="15.140625" style="448" bestFit="1" customWidth="1"/>
    <col min="14349" max="14349" width="15" style="448" bestFit="1" customWidth="1"/>
    <col min="14350" max="14350" width="18.7109375" style="448" bestFit="1" customWidth="1"/>
    <col min="14351" max="14351" width="16.7109375" style="448" bestFit="1" customWidth="1"/>
    <col min="14352" max="14352" width="18.7109375" style="448" bestFit="1" customWidth="1"/>
    <col min="14353" max="14353" width="16.42578125" style="448" bestFit="1" customWidth="1"/>
    <col min="14354" max="14354" width="15.7109375" style="448" bestFit="1" customWidth="1"/>
    <col min="14355" max="14355" width="15" style="448" bestFit="1" customWidth="1"/>
    <col min="14356" max="14356" width="15.140625" style="448" bestFit="1" customWidth="1"/>
    <col min="14357" max="14357" width="17.85546875" style="448" bestFit="1" customWidth="1"/>
    <col min="14358" max="14358" width="11.5703125" style="448" bestFit="1" customWidth="1"/>
    <col min="14359" max="14359" width="11.85546875" style="448" bestFit="1" customWidth="1"/>
    <col min="14360" max="14360" width="11.5703125" style="448" bestFit="1" customWidth="1"/>
    <col min="14361" max="14361" width="17.5703125" style="448" bestFit="1" customWidth="1"/>
    <col min="14362" max="14362" width="12.7109375" style="448" bestFit="1" customWidth="1"/>
    <col min="14363" max="14598" width="9.140625" style="448"/>
    <col min="14599" max="14599" width="39.85546875" style="448" customWidth="1"/>
    <col min="14600" max="14600" width="19.7109375" style="448" bestFit="1" customWidth="1"/>
    <col min="14601" max="14601" width="17.140625" style="448" bestFit="1" customWidth="1"/>
    <col min="14602" max="14602" width="16.28515625" style="448" bestFit="1" customWidth="1"/>
    <col min="14603" max="14603" width="15.7109375" style="448" bestFit="1" customWidth="1"/>
    <col min="14604" max="14604" width="15.140625" style="448" bestFit="1" customWidth="1"/>
    <col min="14605" max="14605" width="15" style="448" bestFit="1" customWidth="1"/>
    <col min="14606" max="14606" width="18.7109375" style="448" bestFit="1" customWidth="1"/>
    <col min="14607" max="14607" width="16.7109375" style="448" bestFit="1" customWidth="1"/>
    <col min="14608" max="14608" width="18.7109375" style="448" bestFit="1" customWidth="1"/>
    <col min="14609" max="14609" width="16.42578125" style="448" bestFit="1" customWidth="1"/>
    <col min="14610" max="14610" width="15.7109375" style="448" bestFit="1" customWidth="1"/>
    <col min="14611" max="14611" width="15" style="448" bestFit="1" customWidth="1"/>
    <col min="14612" max="14612" width="15.140625" style="448" bestFit="1" customWidth="1"/>
    <col min="14613" max="14613" width="17.85546875" style="448" bestFit="1" customWidth="1"/>
    <col min="14614" max="14614" width="11.5703125" style="448" bestFit="1" customWidth="1"/>
    <col min="14615" max="14615" width="11.85546875" style="448" bestFit="1" customWidth="1"/>
    <col min="14616" max="14616" width="11.5703125" style="448" bestFit="1" customWidth="1"/>
    <col min="14617" max="14617" width="17.5703125" style="448" bestFit="1" customWidth="1"/>
    <col min="14618" max="14618" width="12.7109375" style="448" bestFit="1" customWidth="1"/>
    <col min="14619" max="14854" width="9.140625" style="448"/>
    <col min="14855" max="14855" width="39.85546875" style="448" customWidth="1"/>
    <col min="14856" max="14856" width="19.7109375" style="448" bestFit="1" customWidth="1"/>
    <col min="14857" max="14857" width="17.140625" style="448" bestFit="1" customWidth="1"/>
    <col min="14858" max="14858" width="16.28515625" style="448" bestFit="1" customWidth="1"/>
    <col min="14859" max="14859" width="15.7109375" style="448" bestFit="1" customWidth="1"/>
    <col min="14860" max="14860" width="15.140625" style="448" bestFit="1" customWidth="1"/>
    <col min="14861" max="14861" width="15" style="448" bestFit="1" customWidth="1"/>
    <col min="14862" max="14862" width="18.7109375" style="448" bestFit="1" customWidth="1"/>
    <col min="14863" max="14863" width="16.7109375" style="448" bestFit="1" customWidth="1"/>
    <col min="14864" max="14864" width="18.7109375" style="448" bestFit="1" customWidth="1"/>
    <col min="14865" max="14865" width="16.42578125" style="448" bestFit="1" customWidth="1"/>
    <col min="14866" max="14866" width="15.7109375" style="448" bestFit="1" customWidth="1"/>
    <col min="14867" max="14867" width="15" style="448" bestFit="1" customWidth="1"/>
    <col min="14868" max="14868" width="15.140625" style="448" bestFit="1" customWidth="1"/>
    <col min="14869" max="14869" width="17.85546875" style="448" bestFit="1" customWidth="1"/>
    <col min="14870" max="14870" width="11.5703125" style="448" bestFit="1" customWidth="1"/>
    <col min="14871" max="14871" width="11.85546875" style="448" bestFit="1" customWidth="1"/>
    <col min="14872" max="14872" width="11.5703125" style="448" bestFit="1" customWidth="1"/>
    <col min="14873" max="14873" width="17.5703125" style="448" bestFit="1" customWidth="1"/>
    <col min="14874" max="14874" width="12.7109375" style="448" bestFit="1" customWidth="1"/>
    <col min="14875" max="15110" width="9.140625" style="448"/>
    <col min="15111" max="15111" width="39.85546875" style="448" customWidth="1"/>
    <col min="15112" max="15112" width="19.7109375" style="448" bestFit="1" customWidth="1"/>
    <col min="15113" max="15113" width="17.140625" style="448" bestFit="1" customWidth="1"/>
    <col min="15114" max="15114" width="16.28515625" style="448" bestFit="1" customWidth="1"/>
    <col min="15115" max="15115" width="15.7109375" style="448" bestFit="1" customWidth="1"/>
    <col min="15116" max="15116" width="15.140625" style="448" bestFit="1" customWidth="1"/>
    <col min="15117" max="15117" width="15" style="448" bestFit="1" customWidth="1"/>
    <col min="15118" max="15118" width="18.7109375" style="448" bestFit="1" customWidth="1"/>
    <col min="15119" max="15119" width="16.7109375" style="448" bestFit="1" customWidth="1"/>
    <col min="15120" max="15120" width="18.7109375" style="448" bestFit="1" customWidth="1"/>
    <col min="15121" max="15121" width="16.42578125" style="448" bestFit="1" customWidth="1"/>
    <col min="15122" max="15122" width="15.7109375" style="448" bestFit="1" customWidth="1"/>
    <col min="15123" max="15123" width="15" style="448" bestFit="1" customWidth="1"/>
    <col min="15124" max="15124" width="15.140625" style="448" bestFit="1" customWidth="1"/>
    <col min="15125" max="15125" width="17.85546875" style="448" bestFit="1" customWidth="1"/>
    <col min="15126" max="15126" width="11.5703125" style="448" bestFit="1" customWidth="1"/>
    <col min="15127" max="15127" width="11.85546875" style="448" bestFit="1" customWidth="1"/>
    <col min="15128" max="15128" width="11.5703125" style="448" bestFit="1" customWidth="1"/>
    <col min="15129" max="15129" width="17.5703125" style="448" bestFit="1" customWidth="1"/>
    <col min="15130" max="15130" width="12.7109375" style="448" bestFit="1" customWidth="1"/>
    <col min="15131" max="15366" width="9.140625" style="448"/>
    <col min="15367" max="15367" width="39.85546875" style="448" customWidth="1"/>
    <col min="15368" max="15368" width="19.7109375" style="448" bestFit="1" customWidth="1"/>
    <col min="15369" max="15369" width="17.140625" style="448" bestFit="1" customWidth="1"/>
    <col min="15370" max="15370" width="16.28515625" style="448" bestFit="1" customWidth="1"/>
    <col min="15371" max="15371" width="15.7109375" style="448" bestFit="1" customWidth="1"/>
    <col min="15372" max="15372" width="15.140625" style="448" bestFit="1" customWidth="1"/>
    <col min="15373" max="15373" width="15" style="448" bestFit="1" customWidth="1"/>
    <col min="15374" max="15374" width="18.7109375" style="448" bestFit="1" customWidth="1"/>
    <col min="15375" max="15375" width="16.7109375" style="448" bestFit="1" customWidth="1"/>
    <col min="15376" max="15376" width="18.7109375" style="448" bestFit="1" customWidth="1"/>
    <col min="15377" max="15377" width="16.42578125" style="448" bestFit="1" customWidth="1"/>
    <col min="15378" max="15378" width="15.7109375" style="448" bestFit="1" customWidth="1"/>
    <col min="15379" max="15379" width="15" style="448" bestFit="1" customWidth="1"/>
    <col min="15380" max="15380" width="15.140625" style="448" bestFit="1" customWidth="1"/>
    <col min="15381" max="15381" width="17.85546875" style="448" bestFit="1" customWidth="1"/>
    <col min="15382" max="15382" width="11.5703125" style="448" bestFit="1" customWidth="1"/>
    <col min="15383" max="15383" width="11.85546875" style="448" bestFit="1" customWidth="1"/>
    <col min="15384" max="15384" width="11.5703125" style="448" bestFit="1" customWidth="1"/>
    <col min="15385" max="15385" width="17.5703125" style="448" bestFit="1" customWidth="1"/>
    <col min="15386" max="15386" width="12.7109375" style="448" bestFit="1" customWidth="1"/>
    <col min="15387" max="15622" width="9.140625" style="448"/>
    <col min="15623" max="15623" width="39.85546875" style="448" customWidth="1"/>
    <col min="15624" max="15624" width="19.7109375" style="448" bestFit="1" customWidth="1"/>
    <col min="15625" max="15625" width="17.140625" style="448" bestFit="1" customWidth="1"/>
    <col min="15626" max="15626" width="16.28515625" style="448" bestFit="1" customWidth="1"/>
    <col min="15627" max="15627" width="15.7109375" style="448" bestFit="1" customWidth="1"/>
    <col min="15628" max="15628" width="15.140625" style="448" bestFit="1" customWidth="1"/>
    <col min="15629" max="15629" width="15" style="448" bestFit="1" customWidth="1"/>
    <col min="15630" max="15630" width="18.7109375" style="448" bestFit="1" customWidth="1"/>
    <col min="15631" max="15631" width="16.7109375" style="448" bestFit="1" customWidth="1"/>
    <col min="15632" max="15632" width="18.7109375" style="448" bestFit="1" customWidth="1"/>
    <col min="15633" max="15633" width="16.42578125" style="448" bestFit="1" customWidth="1"/>
    <col min="15634" max="15634" width="15.7109375" style="448" bestFit="1" customWidth="1"/>
    <col min="15635" max="15635" width="15" style="448" bestFit="1" customWidth="1"/>
    <col min="15636" max="15636" width="15.140625" style="448" bestFit="1" customWidth="1"/>
    <col min="15637" max="15637" width="17.85546875" style="448" bestFit="1" customWidth="1"/>
    <col min="15638" max="15638" width="11.5703125" style="448" bestFit="1" customWidth="1"/>
    <col min="15639" max="15639" width="11.85546875" style="448" bestFit="1" customWidth="1"/>
    <col min="15640" max="15640" width="11.5703125" style="448" bestFit="1" customWidth="1"/>
    <col min="15641" max="15641" width="17.5703125" style="448" bestFit="1" customWidth="1"/>
    <col min="15642" max="15642" width="12.7109375" style="448" bestFit="1" customWidth="1"/>
    <col min="15643" max="15878" width="9.140625" style="448"/>
    <col min="15879" max="15879" width="39.85546875" style="448" customWidth="1"/>
    <col min="15880" max="15880" width="19.7109375" style="448" bestFit="1" customWidth="1"/>
    <col min="15881" max="15881" width="17.140625" style="448" bestFit="1" customWidth="1"/>
    <col min="15882" max="15882" width="16.28515625" style="448" bestFit="1" customWidth="1"/>
    <col min="15883" max="15883" width="15.7109375" style="448" bestFit="1" customWidth="1"/>
    <col min="15884" max="15884" width="15.140625" style="448" bestFit="1" customWidth="1"/>
    <col min="15885" max="15885" width="15" style="448" bestFit="1" customWidth="1"/>
    <col min="15886" max="15886" width="18.7109375" style="448" bestFit="1" customWidth="1"/>
    <col min="15887" max="15887" width="16.7109375" style="448" bestFit="1" customWidth="1"/>
    <col min="15888" max="15888" width="18.7109375" style="448" bestFit="1" customWidth="1"/>
    <col min="15889" max="15889" width="16.42578125" style="448" bestFit="1" customWidth="1"/>
    <col min="15890" max="15890" width="15.7109375" style="448" bestFit="1" customWidth="1"/>
    <col min="15891" max="15891" width="15" style="448" bestFit="1" customWidth="1"/>
    <col min="15892" max="15892" width="15.140625" style="448" bestFit="1" customWidth="1"/>
    <col min="15893" max="15893" width="17.85546875" style="448" bestFit="1" customWidth="1"/>
    <col min="15894" max="15894" width="11.5703125" style="448" bestFit="1" customWidth="1"/>
    <col min="15895" max="15895" width="11.85546875" style="448" bestFit="1" customWidth="1"/>
    <col min="15896" max="15896" width="11.5703125" style="448" bestFit="1" customWidth="1"/>
    <col min="15897" max="15897" width="17.5703125" style="448" bestFit="1" customWidth="1"/>
    <col min="15898" max="15898" width="12.7109375" style="448" bestFit="1" customWidth="1"/>
    <col min="15899" max="16134" width="9.140625" style="448"/>
    <col min="16135" max="16135" width="39.85546875" style="448" customWidth="1"/>
    <col min="16136" max="16136" width="19.7109375" style="448" bestFit="1" customWidth="1"/>
    <col min="16137" max="16137" width="17.140625" style="448" bestFit="1" customWidth="1"/>
    <col min="16138" max="16138" width="16.28515625" style="448" bestFit="1" customWidth="1"/>
    <col min="16139" max="16139" width="15.7109375" style="448" bestFit="1" customWidth="1"/>
    <col min="16140" max="16140" width="15.140625" style="448" bestFit="1" customWidth="1"/>
    <col min="16141" max="16141" width="15" style="448" bestFit="1" customWidth="1"/>
    <col min="16142" max="16142" width="18.7109375" style="448" bestFit="1" customWidth="1"/>
    <col min="16143" max="16143" width="16.7109375" style="448" bestFit="1" customWidth="1"/>
    <col min="16144" max="16144" width="18.7109375" style="448" bestFit="1" customWidth="1"/>
    <col min="16145" max="16145" width="16.42578125" style="448" bestFit="1" customWidth="1"/>
    <col min="16146" max="16146" width="15.7109375" style="448" bestFit="1" customWidth="1"/>
    <col min="16147" max="16147" width="15" style="448" bestFit="1" customWidth="1"/>
    <col min="16148" max="16148" width="15.140625" style="448" bestFit="1" customWidth="1"/>
    <col min="16149" max="16149" width="17.85546875" style="448" bestFit="1" customWidth="1"/>
    <col min="16150" max="16150" width="11.5703125" style="448" bestFit="1" customWidth="1"/>
    <col min="16151" max="16151" width="11.85546875" style="448" bestFit="1" customWidth="1"/>
    <col min="16152" max="16152" width="11.5703125" style="448" bestFit="1" customWidth="1"/>
    <col min="16153" max="16153" width="17.5703125" style="448" bestFit="1" customWidth="1"/>
    <col min="16154" max="16154" width="12.7109375" style="448" bestFit="1" customWidth="1"/>
    <col min="16155" max="16384" width="9.140625" style="448"/>
  </cols>
  <sheetData>
    <row r="1" spans="1:26" ht="21">
      <c r="A1" s="555" t="s">
        <v>327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</row>
    <row r="2" spans="1:26" ht="21">
      <c r="A2" s="556" t="s">
        <v>328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7" t="s">
        <v>4</v>
      </c>
      <c r="X2" s="557"/>
    </row>
    <row r="3" spans="1:26" ht="18" customHeight="1">
      <c r="A3" s="558" t="s">
        <v>329</v>
      </c>
      <c r="B3" s="561" t="s">
        <v>330</v>
      </c>
      <c r="C3" s="562"/>
      <c r="D3" s="562"/>
      <c r="E3" s="562"/>
      <c r="F3" s="562"/>
      <c r="G3" s="562"/>
      <c r="H3" s="562"/>
      <c r="I3" s="562"/>
      <c r="J3" s="562"/>
      <c r="K3" s="563"/>
      <c r="L3" s="564" t="s">
        <v>331</v>
      </c>
      <c r="M3" s="564"/>
      <c r="N3" s="564"/>
      <c r="O3" s="564"/>
      <c r="P3" s="564"/>
      <c r="Q3" s="564"/>
      <c r="R3" s="564"/>
      <c r="S3" s="564"/>
      <c r="T3" s="564"/>
      <c r="U3" s="564"/>
      <c r="V3" s="565" t="s">
        <v>332</v>
      </c>
      <c r="W3" s="565" t="s">
        <v>333</v>
      </c>
      <c r="X3" s="565" t="s">
        <v>334</v>
      </c>
    </row>
    <row r="4" spans="1:26" s="449" customFormat="1" ht="21.75" customHeight="1">
      <c r="A4" s="559"/>
      <c r="B4" s="561" t="s">
        <v>335</v>
      </c>
      <c r="C4" s="562"/>
      <c r="D4" s="562"/>
      <c r="E4" s="563"/>
      <c r="F4" s="568" t="s">
        <v>336</v>
      </c>
      <c r="G4" s="569"/>
      <c r="H4" s="569"/>
      <c r="I4" s="569"/>
      <c r="J4" s="570"/>
      <c r="K4" s="558" t="s">
        <v>52</v>
      </c>
      <c r="L4" s="561" t="s">
        <v>335</v>
      </c>
      <c r="M4" s="562"/>
      <c r="N4" s="562"/>
      <c r="O4" s="563"/>
      <c r="P4" s="568" t="s">
        <v>336</v>
      </c>
      <c r="Q4" s="569"/>
      <c r="R4" s="569"/>
      <c r="S4" s="569"/>
      <c r="T4" s="570"/>
      <c r="U4" s="558" t="s">
        <v>52</v>
      </c>
      <c r="V4" s="566"/>
      <c r="W4" s="566"/>
      <c r="X4" s="566"/>
    </row>
    <row r="5" spans="1:26" s="449" customFormat="1" ht="37.5">
      <c r="A5" s="560"/>
      <c r="B5" s="450" t="s">
        <v>337</v>
      </c>
      <c r="C5" s="450" t="s">
        <v>338</v>
      </c>
      <c r="D5" s="450" t="s">
        <v>339</v>
      </c>
      <c r="E5" s="451" t="s">
        <v>9</v>
      </c>
      <c r="F5" s="450" t="s">
        <v>340</v>
      </c>
      <c r="G5" s="450" t="s">
        <v>341</v>
      </c>
      <c r="H5" s="450" t="s">
        <v>57</v>
      </c>
      <c r="I5" s="450" t="s">
        <v>56</v>
      </c>
      <c r="J5" s="451" t="s">
        <v>9</v>
      </c>
      <c r="K5" s="560"/>
      <c r="L5" s="451" t="s">
        <v>337</v>
      </c>
      <c r="M5" s="450" t="s">
        <v>338</v>
      </c>
      <c r="N5" s="450" t="s">
        <v>342</v>
      </c>
      <c r="O5" s="451" t="s">
        <v>9</v>
      </c>
      <c r="P5" s="450" t="s">
        <v>340</v>
      </c>
      <c r="Q5" s="450" t="s">
        <v>341</v>
      </c>
      <c r="R5" s="450" t="s">
        <v>57</v>
      </c>
      <c r="S5" s="450" t="s">
        <v>56</v>
      </c>
      <c r="T5" s="451" t="s">
        <v>9</v>
      </c>
      <c r="U5" s="560"/>
      <c r="V5" s="567"/>
      <c r="W5" s="567"/>
      <c r="X5" s="567"/>
    </row>
    <row r="6" spans="1:26" s="456" customFormat="1" ht="18.75">
      <c r="A6" s="452" t="s">
        <v>65</v>
      </c>
      <c r="B6" s="453">
        <f>SUM(B7:B19)</f>
        <v>6448092275.9082623</v>
      </c>
      <c r="C6" s="453">
        <f>SUM(C7:C19)</f>
        <v>1362525230.8083825</v>
      </c>
      <c r="D6" s="453">
        <f>SUM(D7:D19)</f>
        <v>438719203.30000001</v>
      </c>
      <c r="E6" s="453">
        <f t="shared" ref="E6:S6" si="0">SUM(E7:E19)</f>
        <v>8249336710.0166445</v>
      </c>
      <c r="F6" s="453">
        <f t="shared" si="0"/>
        <v>62968393.490000002</v>
      </c>
      <c r="G6" s="453">
        <f t="shared" si="0"/>
        <v>37724253.32</v>
      </c>
      <c r="H6" s="453">
        <f t="shared" si="0"/>
        <v>41658668.429283194</v>
      </c>
      <c r="I6" s="453">
        <f t="shared" si="0"/>
        <v>1373893.0399999998</v>
      </c>
      <c r="J6" s="453">
        <f t="shared" si="0"/>
        <v>143725208.27928317</v>
      </c>
      <c r="K6" s="453">
        <f t="shared" si="0"/>
        <v>8393061918.295928</v>
      </c>
      <c r="L6" s="453">
        <f t="shared" si="0"/>
        <v>6616978062.1045065</v>
      </c>
      <c r="M6" s="453">
        <f t="shared" si="0"/>
        <v>1347376563.2076466</v>
      </c>
      <c r="N6" s="453">
        <f t="shared" si="0"/>
        <v>426820803.44000006</v>
      </c>
      <c r="O6" s="453">
        <f>SUM(O7:O19)</f>
        <v>8391175428.7521544</v>
      </c>
      <c r="P6" s="453">
        <f t="shared" si="0"/>
        <v>58448809.75</v>
      </c>
      <c r="Q6" s="453">
        <f t="shared" si="0"/>
        <v>20297175.18</v>
      </c>
      <c r="R6" s="453">
        <f t="shared" si="0"/>
        <v>34118704.687218472</v>
      </c>
      <c r="S6" s="453">
        <f t="shared" si="0"/>
        <v>543226.78999999992</v>
      </c>
      <c r="T6" s="453">
        <f>SUM(T7:T19)</f>
        <v>113407916.40721846</v>
      </c>
      <c r="U6" s="453">
        <f>SUM(T6,O6)</f>
        <v>8504583345.1593723</v>
      </c>
      <c r="V6" s="454">
        <f t="shared" ref="V6:V38" si="1">SUM(O6-E6)/E6*100</f>
        <v>1.7193954340993762</v>
      </c>
      <c r="W6" s="454">
        <f t="shared" ref="W6:W38" si="2">SUM(T6-J6)/J6*100</f>
        <v>-21.093927944187023</v>
      </c>
      <c r="X6" s="454">
        <f t="shared" ref="X6:X38" si="3">SUM(U6-K6)/K6*100</f>
        <v>1.3287335176253161</v>
      </c>
      <c r="Y6" s="455"/>
    </row>
    <row r="7" spans="1:26" ht="18.75">
      <c r="A7" s="457" t="s">
        <v>66</v>
      </c>
      <c r="B7" s="458">
        <v>637925442.08260763</v>
      </c>
      <c r="C7" s="459">
        <v>139842085.42418283</v>
      </c>
      <c r="D7" s="459">
        <v>17538970.320000004</v>
      </c>
      <c r="E7" s="460">
        <f>SUM(B7:D7)</f>
        <v>795306497.82679045</v>
      </c>
      <c r="F7" s="461">
        <v>5344127.75</v>
      </c>
      <c r="G7" s="462">
        <v>156873</v>
      </c>
      <c r="H7" s="463">
        <v>3377178.05</v>
      </c>
      <c r="I7" s="463">
        <v>5</v>
      </c>
      <c r="J7" s="464">
        <f>SUM(F7:I7)</f>
        <v>8878183.8000000007</v>
      </c>
      <c r="K7" s="465">
        <f t="shared" ref="K7:K38" si="4">SUM(E7+J7)</f>
        <v>804184681.6267904</v>
      </c>
      <c r="L7" s="466">
        <v>646483461.22344995</v>
      </c>
      <c r="M7" s="462">
        <v>142708516.32680401</v>
      </c>
      <c r="N7" s="467">
        <v>16826766.829999998</v>
      </c>
      <c r="O7" s="468">
        <f>SUM(L7:N7)</f>
        <v>806018744.38025403</v>
      </c>
      <c r="P7" s="462">
        <v>3850987</v>
      </c>
      <c r="Q7" s="467">
        <v>178094</v>
      </c>
      <c r="R7" s="459">
        <v>2930455.69</v>
      </c>
      <c r="S7" s="459">
        <v>82</v>
      </c>
      <c r="T7" s="469">
        <f>SUM(P7:S7)</f>
        <v>6959618.6899999995</v>
      </c>
      <c r="U7" s="470">
        <f t="shared" ref="U7:U38" si="5">SUM(T7,O7)</f>
        <v>812978363.07025409</v>
      </c>
      <c r="V7" s="468">
        <f t="shared" si="1"/>
        <v>1.3469331110377265</v>
      </c>
      <c r="W7" s="468">
        <f t="shared" si="2"/>
        <v>-21.609882755524854</v>
      </c>
      <c r="X7" s="468">
        <f t="shared" si="3"/>
        <v>1.0934902945023635</v>
      </c>
      <c r="Y7" s="471"/>
      <c r="Z7" s="472"/>
    </row>
    <row r="8" spans="1:26" ht="18.75">
      <c r="A8" s="457" t="s">
        <v>67</v>
      </c>
      <c r="B8" s="458">
        <v>666684367.17170167</v>
      </c>
      <c r="C8" s="459">
        <v>165721518.52440476</v>
      </c>
      <c r="D8" s="459">
        <v>16830121.639999997</v>
      </c>
      <c r="E8" s="460">
        <f t="shared" ref="E8:E38" si="6">SUM(B8:D8)</f>
        <v>849236007.33610642</v>
      </c>
      <c r="F8" s="461">
        <v>5698018.5</v>
      </c>
      <c r="G8" s="466">
        <v>4608</v>
      </c>
      <c r="H8" s="463">
        <v>3364994.75</v>
      </c>
      <c r="I8" s="463">
        <v>0</v>
      </c>
      <c r="J8" s="464">
        <f t="shared" ref="J8:J38" si="7">SUM(F8:I8)</f>
        <v>9067621.25</v>
      </c>
      <c r="K8" s="465">
        <f t="shared" si="4"/>
        <v>858303628.58610642</v>
      </c>
      <c r="L8" s="466">
        <v>679168612.86507308</v>
      </c>
      <c r="M8" s="466">
        <v>164369618.71734449</v>
      </c>
      <c r="N8" s="467">
        <v>16285081.18</v>
      </c>
      <c r="O8" s="468">
        <f t="shared" ref="O8:O18" si="8">SUM(L8:N8)</f>
        <v>859823312.76241755</v>
      </c>
      <c r="P8" s="466">
        <v>5048689.75</v>
      </c>
      <c r="Q8" s="467">
        <v>98229</v>
      </c>
      <c r="R8" s="459">
        <v>2597056.69</v>
      </c>
      <c r="S8" s="459">
        <v>0</v>
      </c>
      <c r="T8" s="469">
        <f t="shared" ref="T8:T19" si="9">SUM(P8:S8)</f>
        <v>7743975.4399999995</v>
      </c>
      <c r="U8" s="470">
        <f t="shared" si="5"/>
        <v>867567288.20241761</v>
      </c>
      <c r="V8" s="468">
        <f t="shared" si="1"/>
        <v>1.2466858841185409</v>
      </c>
      <c r="W8" s="468">
        <f t="shared" si="2"/>
        <v>-14.597497772638008</v>
      </c>
      <c r="X8" s="468">
        <f t="shared" si="3"/>
        <v>1.0792986663206035</v>
      </c>
      <c r="Y8" s="471"/>
      <c r="Z8" s="472"/>
    </row>
    <row r="9" spans="1:26" ht="18.75">
      <c r="A9" s="457" t="s">
        <v>68</v>
      </c>
      <c r="B9" s="458">
        <v>642483826.50115132</v>
      </c>
      <c r="C9" s="459">
        <v>128223647.91623327</v>
      </c>
      <c r="D9" s="459">
        <v>20193385.090000004</v>
      </c>
      <c r="E9" s="460">
        <f t="shared" si="6"/>
        <v>790900859.50738466</v>
      </c>
      <c r="F9" s="461">
        <v>3768090.75</v>
      </c>
      <c r="G9" s="466">
        <v>348280.02</v>
      </c>
      <c r="H9" s="463">
        <v>4231510</v>
      </c>
      <c r="I9" s="463">
        <v>163509.65</v>
      </c>
      <c r="J9" s="464">
        <f t="shared" si="7"/>
        <v>8511390.4199999999</v>
      </c>
      <c r="K9" s="465">
        <f t="shared" si="4"/>
        <v>799412249.92738461</v>
      </c>
      <c r="L9" s="466">
        <v>645098289.68261266</v>
      </c>
      <c r="M9" s="466">
        <v>120067473.26656124</v>
      </c>
      <c r="N9" s="467">
        <v>17059852.200000003</v>
      </c>
      <c r="O9" s="468">
        <f t="shared" si="8"/>
        <v>782225615.14917397</v>
      </c>
      <c r="P9" s="466">
        <v>5742311.25</v>
      </c>
      <c r="Q9" s="467">
        <v>117853</v>
      </c>
      <c r="R9" s="459">
        <v>3636330.85</v>
      </c>
      <c r="S9" s="459">
        <v>166435.71</v>
      </c>
      <c r="T9" s="469">
        <f t="shared" si="9"/>
        <v>9662930.8100000005</v>
      </c>
      <c r="U9" s="470">
        <f t="shared" si="5"/>
        <v>791888545.95917392</v>
      </c>
      <c r="V9" s="468">
        <f t="shared" si="1"/>
        <v>-1.0968813921398555</v>
      </c>
      <c r="W9" s="468">
        <f t="shared" si="2"/>
        <v>13.529403930221786</v>
      </c>
      <c r="X9" s="468">
        <f t="shared" si="3"/>
        <v>-0.94115445052213287</v>
      </c>
      <c r="Y9" s="471"/>
      <c r="Z9" s="472"/>
    </row>
    <row r="10" spans="1:26" ht="18.75">
      <c r="A10" s="457" t="s">
        <v>69</v>
      </c>
      <c r="B10" s="458">
        <v>604047424.97877753</v>
      </c>
      <c r="C10" s="459">
        <v>123517628.74746156</v>
      </c>
      <c r="D10" s="459">
        <v>41110020.950000003</v>
      </c>
      <c r="E10" s="460">
        <f t="shared" si="6"/>
        <v>768675074.67623913</v>
      </c>
      <c r="F10" s="461">
        <v>6224838.5</v>
      </c>
      <c r="G10" s="466">
        <v>1754754.7</v>
      </c>
      <c r="H10" s="463">
        <v>4010723.8499999996</v>
      </c>
      <c r="I10" s="463">
        <v>8084.27</v>
      </c>
      <c r="J10" s="464">
        <f t="shared" si="7"/>
        <v>11998401.32</v>
      </c>
      <c r="K10" s="465">
        <f t="shared" si="4"/>
        <v>780673475.99623919</v>
      </c>
      <c r="L10" s="466">
        <v>618101131.86083353</v>
      </c>
      <c r="M10" s="466">
        <v>123381384.25265604</v>
      </c>
      <c r="N10" s="467">
        <v>39883455.090000011</v>
      </c>
      <c r="O10" s="468">
        <f t="shared" si="8"/>
        <v>781365971.20348966</v>
      </c>
      <c r="P10" s="466">
        <v>5768517</v>
      </c>
      <c r="Q10" s="467">
        <v>884586.24</v>
      </c>
      <c r="R10" s="459">
        <v>3216385.15</v>
      </c>
      <c r="S10" s="459">
        <v>22867.09</v>
      </c>
      <c r="T10" s="469">
        <f t="shared" si="9"/>
        <v>9892355.4800000004</v>
      </c>
      <c r="U10" s="470">
        <f t="shared" si="5"/>
        <v>791258326.68348968</v>
      </c>
      <c r="V10" s="468">
        <f t="shared" si="1"/>
        <v>1.6510092424417235</v>
      </c>
      <c r="W10" s="468">
        <f t="shared" si="2"/>
        <v>-17.552720431925007</v>
      </c>
      <c r="X10" s="468">
        <f t="shared" si="3"/>
        <v>1.3558614469055545</v>
      </c>
      <c r="Y10" s="471"/>
      <c r="Z10" s="472"/>
    </row>
    <row r="11" spans="1:26" ht="18.75">
      <c r="A11" s="457" t="s">
        <v>70</v>
      </c>
      <c r="B11" s="458">
        <v>621974965.59411573</v>
      </c>
      <c r="C11" s="459">
        <v>152573648.42039841</v>
      </c>
      <c r="D11" s="459">
        <v>55438549.880000003</v>
      </c>
      <c r="E11" s="460">
        <f t="shared" si="6"/>
        <v>829987163.8945142</v>
      </c>
      <c r="F11" s="461">
        <v>6174850</v>
      </c>
      <c r="G11" s="466">
        <v>2455360.36</v>
      </c>
      <c r="H11" s="463">
        <v>4244677.95</v>
      </c>
      <c r="I11" s="463">
        <v>13</v>
      </c>
      <c r="J11" s="464">
        <f t="shared" si="7"/>
        <v>12874901.309999999</v>
      </c>
      <c r="K11" s="465">
        <f t="shared" si="4"/>
        <v>842862065.20451415</v>
      </c>
      <c r="L11" s="466">
        <v>640772553.71585906</v>
      </c>
      <c r="M11" s="466">
        <v>151673786.45414793</v>
      </c>
      <c r="N11" s="467">
        <v>54601369.460000016</v>
      </c>
      <c r="O11" s="468">
        <f t="shared" si="8"/>
        <v>847047709.63000703</v>
      </c>
      <c r="P11" s="466">
        <v>5348015</v>
      </c>
      <c r="Q11" s="467">
        <v>1580361.12</v>
      </c>
      <c r="R11" s="459">
        <v>3173337.12</v>
      </c>
      <c r="S11" s="459">
        <v>34197.810000000005</v>
      </c>
      <c r="T11" s="469">
        <f t="shared" si="9"/>
        <v>10135911.050000001</v>
      </c>
      <c r="U11" s="470">
        <f t="shared" si="5"/>
        <v>857183620.68000698</v>
      </c>
      <c r="V11" s="468">
        <f t="shared" si="1"/>
        <v>2.0555192270010942</v>
      </c>
      <c r="W11" s="468">
        <f t="shared" si="2"/>
        <v>-21.273873826687982</v>
      </c>
      <c r="X11" s="468">
        <f t="shared" si="3"/>
        <v>1.6991576755821625</v>
      </c>
      <c r="Y11" s="471"/>
      <c r="Z11" s="472"/>
    </row>
    <row r="12" spans="1:26" ht="18.75">
      <c r="A12" s="457" t="s">
        <v>71</v>
      </c>
      <c r="B12" s="458">
        <v>476898781.38567579</v>
      </c>
      <c r="C12" s="459">
        <v>94806492.874388203</v>
      </c>
      <c r="D12" s="459">
        <v>37049910.710000008</v>
      </c>
      <c r="E12" s="460">
        <f t="shared" si="6"/>
        <v>608755184.97006404</v>
      </c>
      <c r="F12" s="461">
        <v>5507982.7400000002</v>
      </c>
      <c r="G12" s="466">
        <v>1669770.43</v>
      </c>
      <c r="H12" s="463">
        <v>3151705.01</v>
      </c>
      <c r="I12" s="463">
        <v>438270</v>
      </c>
      <c r="J12" s="464">
        <f t="shared" si="7"/>
        <v>10767728.18</v>
      </c>
      <c r="K12" s="465">
        <f t="shared" si="4"/>
        <v>619522913.15006399</v>
      </c>
      <c r="L12" s="466">
        <v>493059838.55120087</v>
      </c>
      <c r="M12" s="466">
        <v>94860040.429072127</v>
      </c>
      <c r="N12" s="467">
        <v>36153640.370000005</v>
      </c>
      <c r="O12" s="468">
        <f t="shared" si="8"/>
        <v>624073519.35027301</v>
      </c>
      <c r="P12" s="466">
        <v>4681795.5</v>
      </c>
      <c r="Q12" s="467">
        <v>745048.91999999993</v>
      </c>
      <c r="R12" s="459">
        <v>2768825.49</v>
      </c>
      <c r="S12" s="459">
        <v>4147.3999999999996</v>
      </c>
      <c r="T12" s="469">
        <f t="shared" si="9"/>
        <v>8199817.3100000005</v>
      </c>
      <c r="U12" s="470">
        <f t="shared" si="5"/>
        <v>632273336.66027296</v>
      </c>
      <c r="V12" s="468">
        <f t="shared" si="1"/>
        <v>2.5163373977606875</v>
      </c>
      <c r="W12" s="468">
        <f t="shared" si="2"/>
        <v>-23.848214099327304</v>
      </c>
      <c r="X12" s="468">
        <f t="shared" si="3"/>
        <v>2.0581036212813153</v>
      </c>
      <c r="Y12" s="471"/>
      <c r="Z12" s="472"/>
    </row>
    <row r="13" spans="1:26" ht="18.75">
      <c r="A13" s="457" t="s">
        <v>72</v>
      </c>
      <c r="B13" s="458">
        <v>374440740.40645576</v>
      </c>
      <c r="C13" s="459">
        <v>66090991.625963978</v>
      </c>
      <c r="D13" s="459">
        <v>48163192.670000002</v>
      </c>
      <c r="E13" s="460">
        <f t="shared" si="6"/>
        <v>488694924.70241976</v>
      </c>
      <c r="F13" s="461">
        <v>3823680.25</v>
      </c>
      <c r="G13" s="466">
        <v>3628532</v>
      </c>
      <c r="H13" s="463">
        <v>3224650</v>
      </c>
      <c r="I13" s="463">
        <v>63119.57</v>
      </c>
      <c r="J13" s="464">
        <f t="shared" si="7"/>
        <v>10739981.82</v>
      </c>
      <c r="K13" s="465">
        <f t="shared" si="4"/>
        <v>499434906.52241975</v>
      </c>
      <c r="L13" s="466">
        <v>386074669.7023533</v>
      </c>
      <c r="M13" s="466">
        <v>64189381.650464356</v>
      </c>
      <c r="N13" s="467">
        <v>42568219.460000001</v>
      </c>
      <c r="O13" s="468">
        <f t="shared" si="8"/>
        <v>492832270.81281763</v>
      </c>
      <c r="P13" s="466">
        <v>3626792.75</v>
      </c>
      <c r="Q13" s="467">
        <v>2161245</v>
      </c>
      <c r="R13" s="459">
        <v>2767114</v>
      </c>
      <c r="S13" s="459">
        <v>108034.32</v>
      </c>
      <c r="T13" s="469">
        <f t="shared" si="9"/>
        <v>8663186.0700000003</v>
      </c>
      <c r="U13" s="470">
        <f t="shared" si="5"/>
        <v>501495456.88281763</v>
      </c>
      <c r="V13" s="468">
        <f t="shared" si="1"/>
        <v>0.84661122947352552</v>
      </c>
      <c r="W13" s="468">
        <f t="shared" si="2"/>
        <v>-19.337050888974407</v>
      </c>
      <c r="X13" s="468">
        <f t="shared" si="3"/>
        <v>0.41257636050022006</v>
      </c>
      <c r="Y13" s="471"/>
      <c r="Z13" s="472"/>
    </row>
    <row r="14" spans="1:26" ht="18.75">
      <c r="A14" s="457" t="s">
        <v>73</v>
      </c>
      <c r="B14" s="458">
        <v>459182949.6211288</v>
      </c>
      <c r="C14" s="459">
        <v>87718196.749305755</v>
      </c>
      <c r="D14" s="459">
        <v>33053510.18</v>
      </c>
      <c r="E14" s="460">
        <f t="shared" si="6"/>
        <v>579954656.55043447</v>
      </c>
      <c r="F14" s="461">
        <v>5304277.25</v>
      </c>
      <c r="G14" s="466">
        <v>5855317.6699999999</v>
      </c>
      <c r="H14" s="463">
        <v>5203887.9300000006</v>
      </c>
      <c r="I14" s="463">
        <v>29297.499999999905</v>
      </c>
      <c r="J14" s="464">
        <f t="shared" si="7"/>
        <v>16392780.350000001</v>
      </c>
      <c r="K14" s="465">
        <f t="shared" si="4"/>
        <v>596347436.90043449</v>
      </c>
      <c r="L14" s="466">
        <v>478523869.5512532</v>
      </c>
      <c r="M14" s="466">
        <v>87495949.575544059</v>
      </c>
      <c r="N14" s="467">
        <v>32863960.640000001</v>
      </c>
      <c r="O14" s="468">
        <f t="shared" si="8"/>
        <v>598883779.76679718</v>
      </c>
      <c r="P14" s="466">
        <v>4924751.25</v>
      </c>
      <c r="Q14" s="467">
        <v>3363738.4699999997</v>
      </c>
      <c r="R14" s="459">
        <v>4358996.5599999996</v>
      </c>
      <c r="S14" s="459">
        <v>48911.090000000011</v>
      </c>
      <c r="T14" s="469">
        <f t="shared" si="9"/>
        <v>12696397.369999999</v>
      </c>
      <c r="U14" s="470">
        <f t="shared" si="5"/>
        <v>611580177.13679719</v>
      </c>
      <c r="V14" s="468">
        <f t="shared" si="1"/>
        <v>3.2638970999824339</v>
      </c>
      <c r="W14" s="468">
        <f t="shared" si="2"/>
        <v>-22.548847120982757</v>
      </c>
      <c r="X14" s="468">
        <f t="shared" si="3"/>
        <v>2.5543398518716089</v>
      </c>
      <c r="Y14" s="471"/>
      <c r="Z14" s="472"/>
    </row>
    <row r="15" spans="1:26" ht="18.75">
      <c r="A15" s="457" t="s">
        <v>74</v>
      </c>
      <c r="B15" s="458">
        <v>446761852.80688572</v>
      </c>
      <c r="C15" s="459">
        <v>97860452.937331468</v>
      </c>
      <c r="D15" s="459">
        <v>33637165.059999995</v>
      </c>
      <c r="E15" s="460">
        <f t="shared" si="6"/>
        <v>578259470.8042171</v>
      </c>
      <c r="F15" s="461">
        <v>5200373.25</v>
      </c>
      <c r="G15" s="466">
        <v>4558642.67</v>
      </c>
      <c r="H15" s="463">
        <v>1673454.53</v>
      </c>
      <c r="I15" s="463">
        <v>36513.050000000003</v>
      </c>
      <c r="J15" s="464">
        <f t="shared" si="7"/>
        <v>11468983.5</v>
      </c>
      <c r="K15" s="465">
        <f t="shared" si="4"/>
        <v>589728454.3042171</v>
      </c>
      <c r="L15" s="466">
        <v>455876985.40088683</v>
      </c>
      <c r="M15" s="466">
        <v>95855372.183235735</v>
      </c>
      <c r="N15" s="467">
        <v>33596058.550000004</v>
      </c>
      <c r="O15" s="468">
        <f t="shared" si="8"/>
        <v>585328416.13412249</v>
      </c>
      <c r="P15" s="466">
        <v>4667947.25</v>
      </c>
      <c r="Q15" s="467">
        <v>2636988.94</v>
      </c>
      <c r="R15" s="459">
        <v>1083227.71</v>
      </c>
      <c r="S15" s="459">
        <v>15560.97</v>
      </c>
      <c r="T15" s="469">
        <f t="shared" si="9"/>
        <v>8403724.8699999992</v>
      </c>
      <c r="U15" s="470">
        <f t="shared" si="5"/>
        <v>593732141.0041225</v>
      </c>
      <c r="V15" s="468">
        <f t="shared" si="1"/>
        <v>1.2224521493913834</v>
      </c>
      <c r="W15" s="468">
        <f t="shared" si="2"/>
        <v>-26.726506581860555</v>
      </c>
      <c r="X15" s="468">
        <f t="shared" si="3"/>
        <v>0.67890342931291814</v>
      </c>
      <c r="Y15" s="471"/>
      <c r="Z15" s="472"/>
    </row>
    <row r="16" spans="1:26" ht="18.75">
      <c r="A16" s="457" t="s">
        <v>75</v>
      </c>
      <c r="B16" s="458">
        <v>521585556.39737874</v>
      </c>
      <c r="C16" s="459">
        <v>109386817.33825579</v>
      </c>
      <c r="D16" s="459">
        <v>49210837.339999996</v>
      </c>
      <c r="E16" s="460">
        <f t="shared" si="6"/>
        <v>680183211.0756346</v>
      </c>
      <c r="F16" s="461">
        <v>5640212.75</v>
      </c>
      <c r="G16" s="466">
        <v>6305395.3300000001</v>
      </c>
      <c r="H16" s="463">
        <v>2267991.25</v>
      </c>
      <c r="I16" s="463">
        <v>25099.02</v>
      </c>
      <c r="J16" s="464">
        <f t="shared" si="7"/>
        <v>14238698.35</v>
      </c>
      <c r="K16" s="465">
        <f t="shared" si="4"/>
        <v>694421909.42563462</v>
      </c>
      <c r="L16" s="466">
        <v>540619267.33261383</v>
      </c>
      <c r="M16" s="466">
        <v>108617576.89158602</v>
      </c>
      <c r="N16" s="467">
        <v>47900579.609999992</v>
      </c>
      <c r="O16" s="468">
        <f t="shared" si="8"/>
        <v>697137423.83419991</v>
      </c>
      <c r="P16" s="466">
        <v>5506331</v>
      </c>
      <c r="Q16" s="467">
        <v>3396144.9899999998</v>
      </c>
      <c r="R16" s="459">
        <v>2167886.75</v>
      </c>
      <c r="S16" s="459">
        <v>123646.11</v>
      </c>
      <c r="T16" s="469">
        <f t="shared" si="9"/>
        <v>11194008.85</v>
      </c>
      <c r="U16" s="470">
        <f t="shared" si="5"/>
        <v>708331432.68419993</v>
      </c>
      <c r="V16" s="468">
        <f t="shared" si="1"/>
        <v>2.4925950071237559</v>
      </c>
      <c r="W16" s="468">
        <f t="shared" si="2"/>
        <v>-21.38320108452891</v>
      </c>
      <c r="X16" s="468">
        <f t="shared" si="3"/>
        <v>2.003036348618386</v>
      </c>
      <c r="Y16" s="471"/>
      <c r="Z16" s="472"/>
    </row>
    <row r="17" spans="1:26" ht="18.75">
      <c r="A17" s="457" t="s">
        <v>76</v>
      </c>
      <c r="B17" s="458">
        <v>376408164.00869781</v>
      </c>
      <c r="C17" s="459">
        <v>78268448.347825661</v>
      </c>
      <c r="D17" s="459">
        <v>40459044.989999995</v>
      </c>
      <c r="E17" s="460">
        <f t="shared" si="6"/>
        <v>495135657.34652346</v>
      </c>
      <c r="F17" s="461">
        <v>4249366</v>
      </c>
      <c r="G17" s="466">
        <v>5314110.43</v>
      </c>
      <c r="H17" s="463">
        <v>2654961.5</v>
      </c>
      <c r="I17" s="463">
        <v>567564</v>
      </c>
      <c r="J17" s="464">
        <f t="shared" si="7"/>
        <v>12786001.93</v>
      </c>
      <c r="K17" s="465">
        <f t="shared" si="4"/>
        <v>507921659.27652347</v>
      </c>
      <c r="L17" s="466">
        <v>388781432.54224861</v>
      </c>
      <c r="M17" s="466">
        <v>76849224.771446615</v>
      </c>
      <c r="N17" s="467">
        <v>44049707.189999998</v>
      </c>
      <c r="O17" s="468">
        <f t="shared" si="8"/>
        <v>509680364.50369519</v>
      </c>
      <c r="P17" s="466">
        <v>3696555</v>
      </c>
      <c r="Q17" s="467">
        <v>2308815.9300000002</v>
      </c>
      <c r="R17" s="459">
        <v>2466513.02</v>
      </c>
      <c r="S17" s="459">
        <v>19326.29</v>
      </c>
      <c r="T17" s="469">
        <f t="shared" si="9"/>
        <v>8491210.2399999984</v>
      </c>
      <c r="U17" s="470">
        <f t="shared" si="5"/>
        <v>518171574.7436952</v>
      </c>
      <c r="V17" s="468">
        <f t="shared" si="1"/>
        <v>2.9375196355516224</v>
      </c>
      <c r="W17" s="468">
        <f t="shared" si="2"/>
        <v>-33.589793850437822</v>
      </c>
      <c r="X17" s="468">
        <f t="shared" si="3"/>
        <v>2.0180111007220218</v>
      </c>
      <c r="Y17" s="471"/>
      <c r="Z17" s="472"/>
    </row>
    <row r="18" spans="1:26" ht="18.75">
      <c r="A18" s="457" t="s">
        <v>77</v>
      </c>
      <c r="B18" s="458">
        <v>414775072.47506237</v>
      </c>
      <c r="C18" s="459">
        <v>88998638.658552781</v>
      </c>
      <c r="D18" s="459">
        <v>45793837.720000014</v>
      </c>
      <c r="E18" s="460">
        <f t="shared" si="6"/>
        <v>549567548.85361516</v>
      </c>
      <c r="F18" s="461">
        <v>4986447.75</v>
      </c>
      <c r="G18" s="466">
        <v>4635012.71</v>
      </c>
      <c r="H18" s="463">
        <v>1506562.7600000002</v>
      </c>
      <c r="I18" s="463">
        <v>42417.979999999996</v>
      </c>
      <c r="J18" s="464">
        <f t="shared" si="7"/>
        <v>11170441.200000001</v>
      </c>
      <c r="K18" s="465">
        <f t="shared" si="4"/>
        <v>560737990.05361521</v>
      </c>
      <c r="L18" s="466">
        <v>436866647.95020658</v>
      </c>
      <c r="M18" s="466">
        <v>86453628.864900947</v>
      </c>
      <c r="N18" s="467">
        <v>45032112.860000007</v>
      </c>
      <c r="O18" s="468">
        <f t="shared" si="8"/>
        <v>568352389.67510748</v>
      </c>
      <c r="P18" s="466">
        <v>4559612</v>
      </c>
      <c r="Q18" s="467">
        <v>2265128.3600000003</v>
      </c>
      <c r="R18" s="459">
        <v>1454673.6600000001</v>
      </c>
      <c r="S18" s="459">
        <v>18</v>
      </c>
      <c r="T18" s="469">
        <f t="shared" si="9"/>
        <v>8279432.0200000005</v>
      </c>
      <c r="U18" s="470">
        <f t="shared" si="5"/>
        <v>576631821.69510746</v>
      </c>
      <c r="V18" s="468">
        <f t="shared" si="1"/>
        <v>3.4181131802045162</v>
      </c>
      <c r="W18" s="468">
        <f t="shared" si="2"/>
        <v>-25.880886244672237</v>
      </c>
      <c r="X18" s="468">
        <f t="shared" si="3"/>
        <v>2.8344488733450275</v>
      </c>
      <c r="Y18" s="471"/>
      <c r="Z18" s="472"/>
    </row>
    <row r="19" spans="1:26" ht="18.75">
      <c r="A19" s="457" t="s">
        <v>78</v>
      </c>
      <c r="B19" s="458">
        <v>204923132.47862351</v>
      </c>
      <c r="C19" s="459">
        <v>29516663.244077895</v>
      </c>
      <c r="D19" s="459">
        <v>240656.75</v>
      </c>
      <c r="E19" s="460">
        <f t="shared" si="6"/>
        <v>234680452.4727014</v>
      </c>
      <c r="F19" s="461">
        <v>1046128</v>
      </c>
      <c r="G19" s="462">
        <v>1037596</v>
      </c>
      <c r="H19" s="463">
        <v>2746370.849283196</v>
      </c>
      <c r="I19" s="463">
        <v>0</v>
      </c>
      <c r="J19" s="464">
        <f t="shared" si="7"/>
        <v>4830094.849283196</v>
      </c>
      <c r="K19" s="465">
        <f t="shared" si="4"/>
        <v>239510547.32198459</v>
      </c>
      <c r="L19" s="466">
        <v>207551301.72591472</v>
      </c>
      <c r="M19" s="466">
        <v>30854609.823882855</v>
      </c>
      <c r="N19" s="467">
        <v>0</v>
      </c>
      <c r="O19" s="468">
        <f>SUM(L19:N19)</f>
        <v>238405911.54979756</v>
      </c>
      <c r="P19" s="462">
        <v>1026505</v>
      </c>
      <c r="Q19" s="467">
        <v>560941.21</v>
      </c>
      <c r="R19" s="459">
        <v>1497901.9972184685</v>
      </c>
      <c r="S19" s="459">
        <v>0</v>
      </c>
      <c r="T19" s="469">
        <f t="shared" si="9"/>
        <v>3085348.2072184682</v>
      </c>
      <c r="U19" s="470">
        <f>SUM(T19,O19)</f>
        <v>241491259.75701603</v>
      </c>
      <c r="V19" s="468">
        <f>SUM(O19-E19)/E19*100</f>
        <v>1.5874603265176159</v>
      </c>
      <c r="W19" s="468">
        <f t="shared" si="2"/>
        <v>-36.122409528327474</v>
      </c>
      <c r="X19" s="468">
        <f t="shared" si="3"/>
        <v>0.8269833864012196</v>
      </c>
      <c r="Y19" s="471"/>
      <c r="Z19" s="472"/>
    </row>
    <row r="20" spans="1:26" s="456" customFormat="1" ht="18.75">
      <c r="A20" s="452" t="s">
        <v>79</v>
      </c>
      <c r="B20" s="453">
        <f>SUM(B21:B38)</f>
        <v>508433194.16173661</v>
      </c>
      <c r="C20" s="453">
        <f>SUM(C21:C38)</f>
        <v>149412301.90370429</v>
      </c>
      <c r="D20" s="453">
        <f>SUM(D21:D38)</f>
        <v>46182366.560000002</v>
      </c>
      <c r="E20" s="453">
        <f t="shared" ref="E20:U20" si="10">SUM(E21:E38)</f>
        <v>704027862.62544084</v>
      </c>
      <c r="F20" s="453">
        <f>SUM(F21:F38)</f>
        <v>3236644</v>
      </c>
      <c r="G20" s="453">
        <f>SUM(G21:G38)</f>
        <v>11771747.24</v>
      </c>
      <c r="H20" s="453">
        <f>SUM(H21:H38)</f>
        <v>5797466.9607168017</v>
      </c>
      <c r="I20" s="453">
        <f>SUM(I21:I38)</f>
        <v>7200</v>
      </c>
      <c r="J20" s="453">
        <f t="shared" si="10"/>
        <v>20813058.200716801</v>
      </c>
      <c r="K20" s="453">
        <f t="shared" si="10"/>
        <v>724840920.82615757</v>
      </c>
      <c r="L20" s="453">
        <f t="shared" si="10"/>
        <v>529170875.56549376</v>
      </c>
      <c r="M20" s="453">
        <f t="shared" si="10"/>
        <v>155298134.50573355</v>
      </c>
      <c r="N20" s="453">
        <f t="shared" si="10"/>
        <v>5189339.96</v>
      </c>
      <c r="O20" s="453">
        <f t="shared" si="10"/>
        <v>689658350.03122723</v>
      </c>
      <c r="P20" s="453">
        <f t="shared" si="10"/>
        <v>2726660</v>
      </c>
      <c r="Q20" s="453">
        <f t="shared" si="10"/>
        <v>8530550.3299999982</v>
      </c>
      <c r="R20" s="453">
        <f t="shared" si="10"/>
        <v>3762217.5627815314</v>
      </c>
      <c r="S20" s="453">
        <f t="shared" si="10"/>
        <v>39.15</v>
      </c>
      <c r="T20" s="453">
        <f t="shared" si="10"/>
        <v>15019467.04278153</v>
      </c>
      <c r="U20" s="453">
        <f t="shared" si="10"/>
        <v>704677817.07400894</v>
      </c>
      <c r="V20" s="453">
        <f t="shared" si="1"/>
        <v>-2.0410431684659787</v>
      </c>
      <c r="W20" s="453">
        <f t="shared" si="2"/>
        <v>-27.836328049742061</v>
      </c>
      <c r="X20" s="453">
        <f t="shared" si="3"/>
        <v>-2.7817281244506962</v>
      </c>
      <c r="Y20" s="455"/>
      <c r="Z20" s="472"/>
    </row>
    <row r="21" spans="1:26" s="479" customFormat="1" ht="18.75">
      <c r="A21" s="473" t="s">
        <v>80</v>
      </c>
      <c r="B21" s="474">
        <v>7729143.3669093978</v>
      </c>
      <c r="C21" s="459">
        <v>2324250.7675957382</v>
      </c>
      <c r="D21" s="459">
        <v>0</v>
      </c>
      <c r="E21" s="468">
        <f t="shared" si="6"/>
        <v>10053394.134505136</v>
      </c>
      <c r="F21" s="459">
        <v>42804</v>
      </c>
      <c r="G21" s="475">
        <v>261670</v>
      </c>
      <c r="H21" s="459">
        <v>42578.43088131609</v>
      </c>
      <c r="I21" s="459">
        <v>0</v>
      </c>
      <c r="J21" s="469">
        <f t="shared" si="7"/>
        <v>347052.43088131608</v>
      </c>
      <c r="K21" s="470">
        <f t="shared" si="4"/>
        <v>10400446.565386452</v>
      </c>
      <c r="L21" s="476">
        <v>7292003.3713088743</v>
      </c>
      <c r="M21" s="476">
        <v>2489038.0364950616</v>
      </c>
      <c r="N21" s="476">
        <v>0</v>
      </c>
      <c r="O21" s="468">
        <f>SUM(L21:N21)</f>
        <v>9781041.4078039359</v>
      </c>
      <c r="P21" s="476">
        <v>58200</v>
      </c>
      <c r="Q21" s="476">
        <v>120920.08</v>
      </c>
      <c r="R21" s="476">
        <v>70893.432713963964</v>
      </c>
      <c r="S21" s="476">
        <v>0</v>
      </c>
      <c r="T21" s="469">
        <f t="shared" ref="T21:T38" si="11">SUM(P21:S21)</f>
        <v>250013.51271396398</v>
      </c>
      <c r="U21" s="470">
        <f>SUM(T21,O21)</f>
        <v>10031054.920517899</v>
      </c>
      <c r="V21" s="468">
        <f>SUM(O21-E21)/E21*100</f>
        <v>-2.7090624624616511</v>
      </c>
      <c r="W21" s="468">
        <f t="shared" si="2"/>
        <v>-27.960881276909184</v>
      </c>
      <c r="X21" s="460">
        <f t="shared" si="3"/>
        <v>-3.5516902331667057</v>
      </c>
      <c r="Y21" s="477"/>
      <c r="Z21" s="478"/>
    </row>
    <row r="22" spans="1:26" ht="18.75">
      <c r="A22" s="457" t="s">
        <v>81</v>
      </c>
      <c r="B22" s="458">
        <v>5353286.3373337081</v>
      </c>
      <c r="C22" s="459">
        <v>230842.7524433113</v>
      </c>
      <c r="D22" s="459">
        <v>3118.35</v>
      </c>
      <c r="E22" s="460">
        <f t="shared" si="6"/>
        <v>5587247.4397770194</v>
      </c>
      <c r="F22" s="459">
        <v>45754</v>
      </c>
      <c r="G22" s="466">
        <v>330675.09999999998</v>
      </c>
      <c r="H22" s="459">
        <v>52489.106415981194</v>
      </c>
      <c r="I22" s="459">
        <v>0</v>
      </c>
      <c r="J22" s="464">
        <f t="shared" si="7"/>
        <v>428918.20641598117</v>
      </c>
      <c r="K22" s="465">
        <f t="shared" si="4"/>
        <v>6016165.6461930005</v>
      </c>
      <c r="L22" s="466">
        <v>5931922.0038219569</v>
      </c>
      <c r="M22" s="466">
        <v>281237.95357684576</v>
      </c>
      <c r="N22" s="466">
        <v>0</v>
      </c>
      <c r="O22" s="468">
        <f t="shared" ref="O22:O38" si="12">SUM(L22:N22)</f>
        <v>6213159.957398803</v>
      </c>
      <c r="P22" s="466">
        <v>1290</v>
      </c>
      <c r="Q22" s="466">
        <v>85425</v>
      </c>
      <c r="R22" s="466">
        <v>32524.19932432432</v>
      </c>
      <c r="S22" s="466">
        <v>0</v>
      </c>
      <c r="T22" s="469">
        <f t="shared" si="11"/>
        <v>119239.19932432432</v>
      </c>
      <c r="U22" s="470">
        <f t="shared" si="5"/>
        <v>6332399.1567231277</v>
      </c>
      <c r="V22" s="468">
        <f t="shared" si="1"/>
        <v>11.202520102577791</v>
      </c>
      <c r="W22" s="468">
        <f t="shared" si="2"/>
        <v>-72.200014468800234</v>
      </c>
      <c r="X22" s="468">
        <f t="shared" si="3"/>
        <v>5.2563963349353289</v>
      </c>
      <c r="Y22" s="471"/>
      <c r="Z22" s="472"/>
    </row>
    <row r="23" spans="1:26" s="479" customFormat="1" ht="18.75">
      <c r="A23" s="473" t="s">
        <v>82</v>
      </c>
      <c r="B23" s="474">
        <v>20213496.4380619</v>
      </c>
      <c r="C23" s="459">
        <v>1319106.437603177</v>
      </c>
      <c r="D23" s="459">
        <v>73918.61</v>
      </c>
      <c r="E23" s="468">
        <f t="shared" si="6"/>
        <v>21606521.485665075</v>
      </c>
      <c r="F23" s="459">
        <v>46454</v>
      </c>
      <c r="G23" s="476">
        <v>5042292</v>
      </c>
      <c r="H23" s="459">
        <v>205575.17031727376</v>
      </c>
      <c r="I23" s="459">
        <v>0</v>
      </c>
      <c r="J23" s="469">
        <f t="shared" si="7"/>
        <v>5294321.1703172736</v>
      </c>
      <c r="K23" s="470">
        <f t="shared" si="4"/>
        <v>26900842.655982349</v>
      </c>
      <c r="L23" s="476">
        <v>19200790.709005121</v>
      </c>
      <c r="M23" s="476">
        <v>1634670.8641517581</v>
      </c>
      <c r="N23" s="476">
        <v>0</v>
      </c>
      <c r="O23" s="468">
        <f t="shared" si="12"/>
        <v>20835461.573156878</v>
      </c>
      <c r="P23" s="476">
        <v>133550</v>
      </c>
      <c r="Q23" s="476">
        <v>3345292.5</v>
      </c>
      <c r="R23" s="476">
        <v>108551.43102477476</v>
      </c>
      <c r="S23" s="476">
        <v>1</v>
      </c>
      <c r="T23" s="469">
        <f t="shared" si="11"/>
        <v>3587394.9310247749</v>
      </c>
      <c r="U23" s="470">
        <f t="shared" si="5"/>
        <v>24422856.504181653</v>
      </c>
      <c r="V23" s="468">
        <f t="shared" si="1"/>
        <v>-3.5686443698017731</v>
      </c>
      <c r="W23" s="468">
        <f t="shared" si="2"/>
        <v>-32.240700637173617</v>
      </c>
      <c r="X23" s="460">
        <f t="shared" si="3"/>
        <v>-9.2115558738812542</v>
      </c>
      <c r="Y23" s="477"/>
      <c r="Z23" s="478"/>
    </row>
    <row r="24" spans="1:26" ht="18.75">
      <c r="A24" s="457" t="s">
        <v>343</v>
      </c>
      <c r="B24" s="458">
        <v>17284109.40848621</v>
      </c>
      <c r="C24" s="459">
        <v>20335912.753146257</v>
      </c>
      <c r="D24" s="459">
        <v>857392.25</v>
      </c>
      <c r="E24" s="460">
        <f t="shared" si="6"/>
        <v>38477414.411632463</v>
      </c>
      <c r="F24" s="459">
        <v>108574</v>
      </c>
      <c r="G24" s="466">
        <v>455</v>
      </c>
      <c r="H24" s="459">
        <v>212226.02138660397</v>
      </c>
      <c r="I24" s="459">
        <v>0</v>
      </c>
      <c r="J24" s="464">
        <f t="shared" si="7"/>
        <v>321255.02138660394</v>
      </c>
      <c r="K24" s="465">
        <f t="shared" si="4"/>
        <v>38798669.433019064</v>
      </c>
      <c r="L24" s="466">
        <v>18026228.429005124</v>
      </c>
      <c r="M24" s="466">
        <v>24406544.978612833</v>
      </c>
      <c r="N24" s="466">
        <v>60397.88</v>
      </c>
      <c r="O24" s="468">
        <f t="shared" si="12"/>
        <v>42493171.287617959</v>
      </c>
      <c r="P24" s="466">
        <v>141600</v>
      </c>
      <c r="Q24" s="466">
        <v>0</v>
      </c>
      <c r="R24" s="466">
        <v>157358.56390765763</v>
      </c>
      <c r="S24" s="466">
        <v>0</v>
      </c>
      <c r="T24" s="469">
        <f t="shared" si="11"/>
        <v>298958.56390765763</v>
      </c>
      <c r="U24" s="470">
        <f t="shared" si="5"/>
        <v>42792129.85152562</v>
      </c>
      <c r="V24" s="468">
        <f t="shared" si="1"/>
        <v>10.436659888382351</v>
      </c>
      <c r="W24" s="468">
        <f t="shared" si="2"/>
        <v>-6.9404230267623923</v>
      </c>
      <c r="X24" s="468">
        <f t="shared" si="3"/>
        <v>10.292776728853429</v>
      </c>
      <c r="Y24" s="471"/>
      <c r="Z24" s="472"/>
    </row>
    <row r="25" spans="1:26" ht="18.75">
      <c r="A25" s="457" t="s">
        <v>84</v>
      </c>
      <c r="B25" s="458">
        <v>20566326.609759141</v>
      </c>
      <c r="C25" s="459">
        <v>1946961.1911172764</v>
      </c>
      <c r="D25" s="459">
        <v>30078.22</v>
      </c>
      <c r="E25" s="460">
        <f t="shared" si="6"/>
        <v>22543366.020876415</v>
      </c>
      <c r="F25" s="459">
        <v>155634</v>
      </c>
      <c r="G25" s="466">
        <v>5630</v>
      </c>
      <c r="H25" s="459">
        <v>162629.07459459454</v>
      </c>
      <c r="I25" s="459">
        <v>0</v>
      </c>
      <c r="J25" s="464">
        <f t="shared" si="7"/>
        <v>323893.07459459454</v>
      </c>
      <c r="K25" s="465">
        <f t="shared" si="4"/>
        <v>22867259.09547101</v>
      </c>
      <c r="L25" s="466">
        <v>21728863.959057454</v>
      </c>
      <c r="M25" s="466">
        <v>2272138.4650586243</v>
      </c>
      <c r="N25" s="466">
        <v>0</v>
      </c>
      <c r="O25" s="468">
        <f t="shared" si="12"/>
        <v>24001002.424116079</v>
      </c>
      <c r="P25" s="466">
        <v>48000</v>
      </c>
      <c r="Q25" s="466">
        <v>535</v>
      </c>
      <c r="R25" s="466">
        <v>116420.29729729728</v>
      </c>
      <c r="S25" s="466">
        <v>0</v>
      </c>
      <c r="T25" s="469">
        <f t="shared" si="11"/>
        <v>164955.29729729728</v>
      </c>
      <c r="U25" s="470">
        <f t="shared" si="5"/>
        <v>24165957.721413378</v>
      </c>
      <c r="V25" s="468">
        <f t="shared" si="1"/>
        <v>6.4659217345351667</v>
      </c>
      <c r="W25" s="468">
        <f t="shared" si="2"/>
        <v>-49.071063805928553</v>
      </c>
      <c r="X25" s="468">
        <f t="shared" si="3"/>
        <v>5.6792929162182917</v>
      </c>
      <c r="Y25" s="471"/>
      <c r="Z25" s="472"/>
    </row>
    <row r="26" spans="1:26" ht="18.75">
      <c r="A26" s="457" t="s">
        <v>85</v>
      </c>
      <c r="B26" s="458">
        <v>11874278.615516037</v>
      </c>
      <c r="C26" s="459">
        <v>1055345.7058560106</v>
      </c>
      <c r="D26" s="459">
        <v>217142.90000000002</v>
      </c>
      <c r="E26" s="460">
        <f t="shared" si="6"/>
        <v>13146767.221372047</v>
      </c>
      <c r="F26" s="459">
        <v>58400</v>
      </c>
      <c r="G26" s="466">
        <v>0</v>
      </c>
      <c r="H26" s="459">
        <v>138005.56390129257</v>
      </c>
      <c r="I26" s="459">
        <v>0</v>
      </c>
      <c r="J26" s="464">
        <f t="shared" si="7"/>
        <v>196405.56390129257</v>
      </c>
      <c r="K26" s="465">
        <f t="shared" si="4"/>
        <v>13343172.78527334</v>
      </c>
      <c r="L26" s="466">
        <v>11777197.281413538</v>
      </c>
      <c r="M26" s="466">
        <v>1309894.8161047313</v>
      </c>
      <c r="N26" s="466">
        <v>0</v>
      </c>
      <c r="O26" s="468">
        <f t="shared" si="12"/>
        <v>13087092.097518269</v>
      </c>
      <c r="P26" s="466">
        <v>24800</v>
      </c>
      <c r="Q26" s="466">
        <v>0</v>
      </c>
      <c r="R26" s="466">
        <v>90375.698479729719</v>
      </c>
      <c r="S26" s="466">
        <v>0</v>
      </c>
      <c r="T26" s="469">
        <f t="shared" si="11"/>
        <v>115175.69847972972</v>
      </c>
      <c r="U26" s="470">
        <f t="shared" si="5"/>
        <v>13202267.795998</v>
      </c>
      <c r="V26" s="468">
        <f t="shared" si="1"/>
        <v>-0.45391481304063541</v>
      </c>
      <c r="W26" s="468">
        <f t="shared" si="2"/>
        <v>-41.358230290454749</v>
      </c>
      <c r="X26" s="468">
        <f t="shared" si="3"/>
        <v>-1.0560081289725538</v>
      </c>
      <c r="Y26" s="471"/>
      <c r="Z26" s="472"/>
    </row>
    <row r="27" spans="1:26" s="479" customFormat="1" ht="18.75">
      <c r="A27" s="473" t="s">
        <v>86</v>
      </c>
      <c r="B27" s="474">
        <v>36090536.028669663</v>
      </c>
      <c r="C27" s="459">
        <v>16430369.865128713</v>
      </c>
      <c r="D27" s="459">
        <v>872324.69</v>
      </c>
      <c r="E27" s="468">
        <f t="shared" si="6"/>
        <v>53393230.583798371</v>
      </c>
      <c r="F27" s="459">
        <v>399795</v>
      </c>
      <c r="G27" s="476">
        <v>21304.9</v>
      </c>
      <c r="H27" s="459">
        <v>410751.50025851937</v>
      </c>
      <c r="I27" s="459">
        <v>0</v>
      </c>
      <c r="J27" s="469">
        <f t="shared" si="7"/>
        <v>831851.40025851945</v>
      </c>
      <c r="K27" s="470">
        <f t="shared" si="4"/>
        <v>54225081.98405689</v>
      </c>
      <c r="L27" s="476">
        <v>36984898.171832196</v>
      </c>
      <c r="M27" s="476">
        <v>17316111.967811614</v>
      </c>
      <c r="N27" s="476">
        <v>0</v>
      </c>
      <c r="O27" s="468">
        <f t="shared" si="12"/>
        <v>54301010.139643811</v>
      </c>
      <c r="P27" s="476">
        <v>133581.20000000001</v>
      </c>
      <c r="Q27" s="476">
        <v>3860.5</v>
      </c>
      <c r="R27" s="476">
        <v>270233.62781531527</v>
      </c>
      <c r="S27" s="476">
        <v>0</v>
      </c>
      <c r="T27" s="469">
        <f t="shared" si="11"/>
        <v>407675.32781531528</v>
      </c>
      <c r="U27" s="470">
        <f t="shared" si="5"/>
        <v>54708685.467459127</v>
      </c>
      <c r="V27" s="468">
        <f t="shared" si="1"/>
        <v>1.7001772432943885</v>
      </c>
      <c r="W27" s="468">
        <f t="shared" si="2"/>
        <v>-50.991808430133126</v>
      </c>
      <c r="X27" s="468">
        <f t="shared" si="3"/>
        <v>0.89184463297708805</v>
      </c>
      <c r="Y27" s="477"/>
      <c r="Z27" s="478"/>
    </row>
    <row r="28" spans="1:26" s="479" customFormat="1" ht="18.75">
      <c r="A28" s="473" t="s">
        <v>344</v>
      </c>
      <c r="B28" s="458">
        <v>39217123.709942587</v>
      </c>
      <c r="C28" s="459">
        <v>25072095.540593941</v>
      </c>
      <c r="D28" s="459">
        <v>2570199.790000001</v>
      </c>
      <c r="E28" s="468">
        <f t="shared" si="6"/>
        <v>66859419.04053653</v>
      </c>
      <c r="F28" s="459">
        <v>391183</v>
      </c>
      <c r="G28" s="476">
        <v>10200</v>
      </c>
      <c r="H28" s="459">
        <v>384374.65453584009</v>
      </c>
      <c r="I28" s="459">
        <v>0</v>
      </c>
      <c r="J28" s="469">
        <f t="shared" si="7"/>
        <v>785757.65453584003</v>
      </c>
      <c r="K28" s="470">
        <f t="shared" si="4"/>
        <v>67645176.695072368</v>
      </c>
      <c r="L28" s="476">
        <v>38854485.885601826</v>
      </c>
      <c r="M28" s="476">
        <v>24614791.370918445</v>
      </c>
      <c r="N28" s="476">
        <v>0</v>
      </c>
      <c r="O28" s="468">
        <f t="shared" si="12"/>
        <v>63469277.256520271</v>
      </c>
      <c r="P28" s="476">
        <v>122050</v>
      </c>
      <c r="Q28" s="476">
        <v>11030</v>
      </c>
      <c r="R28" s="476">
        <v>302932.42764639633</v>
      </c>
      <c r="S28" s="476">
        <v>34.15</v>
      </c>
      <c r="T28" s="469">
        <f t="shared" si="11"/>
        <v>436046.57764639636</v>
      </c>
      <c r="U28" s="470">
        <f t="shared" si="5"/>
        <v>63905323.834166668</v>
      </c>
      <c r="V28" s="468">
        <f t="shared" si="1"/>
        <v>-5.0705522612465916</v>
      </c>
      <c r="W28" s="468">
        <f t="shared" si="2"/>
        <v>-44.506225917203921</v>
      </c>
      <c r="X28" s="468">
        <f t="shared" si="3"/>
        <v>-5.5286319640556574</v>
      </c>
      <c r="Y28" s="477"/>
      <c r="Z28" s="472"/>
    </row>
    <row r="29" spans="1:26" ht="18.75">
      <c r="A29" s="457" t="s">
        <v>88</v>
      </c>
      <c r="B29" s="458">
        <v>47510267.759822167</v>
      </c>
      <c r="C29" s="459">
        <v>12050506.173398195</v>
      </c>
      <c r="D29" s="459">
        <v>260607.33000000002</v>
      </c>
      <c r="E29" s="460">
        <f t="shared" si="6"/>
        <v>59821381.263220362</v>
      </c>
      <c r="F29" s="459">
        <v>447024</v>
      </c>
      <c r="G29" s="466">
        <v>161585</v>
      </c>
      <c r="H29" s="459">
        <v>464068.86202115152</v>
      </c>
      <c r="I29" s="459">
        <v>0</v>
      </c>
      <c r="J29" s="464">
        <f t="shared" si="7"/>
        <v>1072677.8620211515</v>
      </c>
      <c r="K29" s="465">
        <f t="shared" si="4"/>
        <v>60894059.125241511</v>
      </c>
      <c r="L29" s="466">
        <v>45697523.374449946</v>
      </c>
      <c r="M29" s="466">
        <v>11435660.292503878</v>
      </c>
      <c r="N29" s="466">
        <v>0</v>
      </c>
      <c r="O29" s="468">
        <f t="shared" si="12"/>
        <v>57133183.666953824</v>
      </c>
      <c r="P29" s="466">
        <v>220790</v>
      </c>
      <c r="Q29" s="466">
        <v>207310</v>
      </c>
      <c r="R29" s="466">
        <v>296100.06052927923</v>
      </c>
      <c r="S29" s="466">
        <v>0</v>
      </c>
      <c r="T29" s="469">
        <f t="shared" si="11"/>
        <v>724200.06052927929</v>
      </c>
      <c r="U29" s="470">
        <f t="shared" si="5"/>
        <v>57857383.727483101</v>
      </c>
      <c r="V29" s="468">
        <f t="shared" si="1"/>
        <v>-4.4937069982356075</v>
      </c>
      <c r="W29" s="468">
        <f t="shared" si="2"/>
        <v>-32.486715148130905</v>
      </c>
      <c r="X29" s="468">
        <f t="shared" si="3"/>
        <v>-4.9868171729410316</v>
      </c>
      <c r="Y29" s="471"/>
      <c r="Z29" s="472"/>
    </row>
    <row r="30" spans="1:26" ht="18.75">
      <c r="A30" s="457" t="s">
        <v>89</v>
      </c>
      <c r="B30" s="458">
        <v>28712618.024002247</v>
      </c>
      <c r="C30" s="459">
        <v>3819536.8252705662</v>
      </c>
      <c r="D30" s="459">
        <v>85194.2</v>
      </c>
      <c r="E30" s="460">
        <f t="shared" si="6"/>
        <v>32617349.049272813</v>
      </c>
      <c r="F30" s="459">
        <v>196428</v>
      </c>
      <c r="G30" s="466">
        <v>46120</v>
      </c>
      <c r="H30" s="459">
        <v>310305.26082256163</v>
      </c>
      <c r="I30" s="459">
        <v>0</v>
      </c>
      <c r="J30" s="464">
        <f t="shared" si="7"/>
        <v>552853.26082256157</v>
      </c>
      <c r="K30" s="465">
        <f t="shared" si="4"/>
        <v>33170202.310095374</v>
      </c>
      <c r="L30" s="466">
        <v>27866973.490418658</v>
      </c>
      <c r="M30" s="466">
        <v>3827047.682266592</v>
      </c>
      <c r="N30" s="466">
        <v>0</v>
      </c>
      <c r="O30" s="468">
        <f t="shared" si="12"/>
        <v>31694021.172685251</v>
      </c>
      <c r="P30" s="466">
        <v>104640</v>
      </c>
      <c r="Q30" s="466">
        <v>0</v>
      </c>
      <c r="R30" s="466">
        <v>142777.52984234231</v>
      </c>
      <c r="S30" s="466">
        <v>0</v>
      </c>
      <c r="T30" s="469">
        <f t="shared" si="11"/>
        <v>247417.52984234231</v>
      </c>
      <c r="U30" s="470">
        <f t="shared" si="5"/>
        <v>31941438.702527594</v>
      </c>
      <c r="V30" s="468">
        <f t="shared" si="1"/>
        <v>-2.8307876130360983</v>
      </c>
      <c r="W30" s="468">
        <f t="shared" si="2"/>
        <v>-55.247160978263445</v>
      </c>
      <c r="X30" s="468">
        <f t="shared" si="3"/>
        <v>-3.7044199974439254</v>
      </c>
      <c r="Y30" s="471"/>
      <c r="Z30" s="472"/>
    </row>
    <row r="31" spans="1:26" ht="18.75">
      <c r="A31" s="457" t="s">
        <v>90</v>
      </c>
      <c r="B31" s="458">
        <v>31370506.538790092</v>
      </c>
      <c r="C31" s="459">
        <v>1887554.4611848113</v>
      </c>
      <c r="D31" s="459">
        <v>34532.53</v>
      </c>
      <c r="E31" s="460">
        <f t="shared" si="6"/>
        <v>33292593.529974904</v>
      </c>
      <c r="F31" s="459">
        <v>110700</v>
      </c>
      <c r="G31" s="466">
        <v>66480</v>
      </c>
      <c r="H31" s="459">
        <v>434473.90975323145</v>
      </c>
      <c r="I31" s="459">
        <v>0</v>
      </c>
      <c r="J31" s="464">
        <f t="shared" si="7"/>
        <v>611653.90975323145</v>
      </c>
      <c r="K31" s="465">
        <f t="shared" si="4"/>
        <v>33904247.439728133</v>
      </c>
      <c r="L31" s="466">
        <v>35256577.305444829</v>
      </c>
      <c r="M31" s="466">
        <v>2365553.0320854192</v>
      </c>
      <c r="N31" s="466">
        <v>0</v>
      </c>
      <c r="O31" s="468">
        <f t="shared" si="12"/>
        <v>37622130.337530248</v>
      </c>
      <c r="P31" s="466">
        <v>299450</v>
      </c>
      <c r="Q31" s="466">
        <v>0</v>
      </c>
      <c r="R31" s="466">
        <v>338422.66272522521</v>
      </c>
      <c r="S31" s="466">
        <v>0</v>
      </c>
      <c r="T31" s="469">
        <f t="shared" si="11"/>
        <v>637872.66272522521</v>
      </c>
      <c r="U31" s="470">
        <f t="shared" si="5"/>
        <v>38260003.000255473</v>
      </c>
      <c r="V31" s="468">
        <f t="shared" si="1"/>
        <v>13.004504451289611</v>
      </c>
      <c r="W31" s="468">
        <f t="shared" si="2"/>
        <v>4.2865340274815829</v>
      </c>
      <c r="X31" s="468">
        <f t="shared" si="3"/>
        <v>12.847226791482699</v>
      </c>
      <c r="Y31" s="471"/>
      <c r="Z31" s="472"/>
    </row>
    <row r="32" spans="1:26" ht="18.75">
      <c r="A32" s="457" t="s">
        <v>91</v>
      </c>
      <c r="B32" s="458">
        <v>31929374.094426561</v>
      </c>
      <c r="C32" s="459">
        <v>4147000.675078237</v>
      </c>
      <c r="D32" s="459">
        <v>9499294.1500000004</v>
      </c>
      <c r="E32" s="460">
        <f t="shared" si="6"/>
        <v>45575668.919504799</v>
      </c>
      <c r="F32" s="459">
        <v>229286</v>
      </c>
      <c r="G32" s="466">
        <v>5493261.9400000004</v>
      </c>
      <c r="H32" s="459">
        <v>283437.61189189187</v>
      </c>
      <c r="I32" s="459">
        <v>0</v>
      </c>
      <c r="J32" s="464">
        <f t="shared" si="7"/>
        <v>6005985.5518918922</v>
      </c>
      <c r="K32" s="465">
        <f t="shared" si="4"/>
        <v>51581654.471396692</v>
      </c>
      <c r="L32" s="466">
        <v>36013305.920575656</v>
      </c>
      <c r="M32" s="466">
        <v>4422515.2105585625</v>
      </c>
      <c r="N32" s="466">
        <v>0</v>
      </c>
      <c r="O32" s="468">
        <f t="shared" si="12"/>
        <v>40435821.131134219</v>
      </c>
      <c r="P32" s="466">
        <v>151100</v>
      </c>
      <c r="Q32" s="466">
        <v>4665010.05</v>
      </c>
      <c r="R32" s="466">
        <v>208447.72832207204</v>
      </c>
      <c r="S32" s="466">
        <v>0</v>
      </c>
      <c r="T32" s="469">
        <f t="shared" si="11"/>
        <v>5024557.7783220718</v>
      </c>
      <c r="U32" s="470">
        <f t="shared" si="5"/>
        <v>45460378.90945629</v>
      </c>
      <c r="V32" s="468">
        <f t="shared" si="1"/>
        <v>-11.277613494710339</v>
      </c>
      <c r="W32" s="468">
        <f t="shared" si="2"/>
        <v>-16.34082808042503</v>
      </c>
      <c r="X32" s="468">
        <f t="shared" si="3"/>
        <v>-11.867156307161107</v>
      </c>
      <c r="Y32" s="471"/>
      <c r="Z32" s="472"/>
    </row>
    <row r="33" spans="1:26" ht="18.75">
      <c r="A33" s="457" t="s">
        <v>92</v>
      </c>
      <c r="B33" s="458">
        <v>24682178.917517159</v>
      </c>
      <c r="C33" s="459">
        <v>4170115.7870356441</v>
      </c>
      <c r="D33" s="459">
        <v>51265.72</v>
      </c>
      <c r="E33" s="460">
        <f t="shared" si="6"/>
        <v>28903560.424552802</v>
      </c>
      <c r="F33" s="459">
        <v>144875</v>
      </c>
      <c r="G33" s="466">
        <v>69028</v>
      </c>
      <c r="H33" s="459">
        <v>271730.35654524085</v>
      </c>
      <c r="I33" s="459">
        <v>7200</v>
      </c>
      <c r="J33" s="464">
        <f t="shared" si="7"/>
        <v>492833.35654524085</v>
      </c>
      <c r="K33" s="465">
        <f t="shared" si="4"/>
        <v>29396393.781098042</v>
      </c>
      <c r="L33" s="466">
        <v>26284166.220418658</v>
      </c>
      <c r="M33" s="466">
        <v>4421703.7838213174</v>
      </c>
      <c r="N33" s="466">
        <v>0</v>
      </c>
      <c r="O33" s="468">
        <f t="shared" si="12"/>
        <v>30705870.004239976</v>
      </c>
      <c r="P33" s="466">
        <v>98110</v>
      </c>
      <c r="Q33" s="466">
        <v>0</v>
      </c>
      <c r="R33" s="466">
        <v>141031.73001126124</v>
      </c>
      <c r="S33" s="466">
        <v>0</v>
      </c>
      <c r="T33" s="469">
        <f t="shared" si="11"/>
        <v>239141.73001126124</v>
      </c>
      <c r="U33" s="470">
        <f t="shared" si="5"/>
        <v>30945011.734251238</v>
      </c>
      <c r="V33" s="468">
        <f t="shared" si="1"/>
        <v>6.2355971140363753</v>
      </c>
      <c r="W33" s="468">
        <f t="shared" si="2"/>
        <v>-51.476147700788054</v>
      </c>
      <c r="X33" s="468">
        <f t="shared" si="3"/>
        <v>5.2680541861191221</v>
      </c>
      <c r="Y33" s="471"/>
      <c r="Z33" s="472"/>
    </row>
    <row r="34" spans="1:26" ht="18.75">
      <c r="A34" s="457" t="s">
        <v>93</v>
      </c>
      <c r="B34" s="458">
        <v>37919624.146123797</v>
      </c>
      <c r="C34" s="459">
        <v>5280544.8955773097</v>
      </c>
      <c r="D34" s="459">
        <v>396016.43000000005</v>
      </c>
      <c r="E34" s="460">
        <f t="shared" si="6"/>
        <v>43596185.471701108</v>
      </c>
      <c r="F34" s="459">
        <v>159796</v>
      </c>
      <c r="G34" s="466">
        <v>0</v>
      </c>
      <c r="H34" s="459">
        <v>728780.01616921264</v>
      </c>
      <c r="I34" s="459">
        <v>0</v>
      </c>
      <c r="J34" s="464">
        <f t="shared" si="7"/>
        <v>888576.01616921264</v>
      </c>
      <c r="K34" s="465">
        <f t="shared" si="4"/>
        <v>44484761.487870321</v>
      </c>
      <c r="L34" s="466">
        <v>42433409.484449953</v>
      </c>
      <c r="M34" s="466">
        <v>6316827.4229459586</v>
      </c>
      <c r="N34" s="466">
        <v>0</v>
      </c>
      <c r="O34" s="468">
        <f t="shared" si="12"/>
        <v>48750236.907395914</v>
      </c>
      <c r="P34" s="466">
        <v>165550</v>
      </c>
      <c r="Q34" s="466">
        <v>10580</v>
      </c>
      <c r="R34" s="466">
        <v>378141.79391891888</v>
      </c>
      <c r="S34" s="466">
        <v>0</v>
      </c>
      <c r="T34" s="469">
        <f t="shared" si="11"/>
        <v>554271.79391891882</v>
      </c>
      <c r="U34" s="470">
        <f t="shared" si="5"/>
        <v>49304508.701314837</v>
      </c>
      <c r="V34" s="468">
        <f t="shared" si="1"/>
        <v>11.822253208461031</v>
      </c>
      <c r="W34" s="468">
        <f t="shared" si="2"/>
        <v>-37.622467427326086</v>
      </c>
      <c r="X34" s="468">
        <f t="shared" si="3"/>
        <v>10.834602799339992</v>
      </c>
      <c r="Y34" s="471"/>
      <c r="Z34" s="472"/>
    </row>
    <row r="35" spans="1:26" ht="18.75">
      <c r="A35" s="457" t="s">
        <v>94</v>
      </c>
      <c r="B35" s="458">
        <v>35866099.255579062</v>
      </c>
      <c r="C35" s="459">
        <v>21436212.915889423</v>
      </c>
      <c r="D35" s="459">
        <v>28792.55</v>
      </c>
      <c r="E35" s="460">
        <f t="shared" si="6"/>
        <v>57331104.721468478</v>
      </c>
      <c r="F35" s="459">
        <v>141600</v>
      </c>
      <c r="G35" s="466">
        <v>178509.7</v>
      </c>
      <c r="H35" s="459">
        <v>461352.22900117503</v>
      </c>
      <c r="I35" s="459">
        <v>0</v>
      </c>
      <c r="J35" s="464">
        <f t="shared" si="7"/>
        <v>781461.9290011751</v>
      </c>
      <c r="K35" s="465">
        <f t="shared" si="4"/>
        <v>58112566.650469653</v>
      </c>
      <c r="L35" s="466">
        <v>37512049.134397618</v>
      </c>
      <c r="M35" s="466">
        <v>22606172.106612395</v>
      </c>
      <c r="N35" s="466">
        <v>0</v>
      </c>
      <c r="O35" s="468">
        <f t="shared" si="12"/>
        <v>60118221.24101001</v>
      </c>
      <c r="P35" s="466">
        <v>383590</v>
      </c>
      <c r="Q35" s="466">
        <v>61387.199999999997</v>
      </c>
      <c r="R35" s="466">
        <v>261303.69425675672</v>
      </c>
      <c r="S35" s="466">
        <v>4</v>
      </c>
      <c r="T35" s="469">
        <f t="shared" si="11"/>
        <v>706284.89425675676</v>
      </c>
      <c r="U35" s="470">
        <f t="shared" si="5"/>
        <v>60824506.135266766</v>
      </c>
      <c r="V35" s="468">
        <f t="shared" si="1"/>
        <v>4.8614387130374883</v>
      </c>
      <c r="W35" s="468">
        <f t="shared" si="2"/>
        <v>-9.6200508245495477</v>
      </c>
      <c r="X35" s="468">
        <f t="shared" si="3"/>
        <v>4.6667005797707191</v>
      </c>
      <c r="Y35" s="471"/>
      <c r="Z35" s="472"/>
    </row>
    <row r="36" spans="1:26" ht="18.75">
      <c r="A36" s="457" t="s">
        <v>95</v>
      </c>
      <c r="B36" s="458">
        <v>23135301.686668541</v>
      </c>
      <c r="C36" s="463">
        <v>9902052.1731011551</v>
      </c>
      <c r="D36" s="463">
        <v>8395452.6400000006</v>
      </c>
      <c r="E36" s="460">
        <f t="shared" si="6"/>
        <v>41432806.499769695</v>
      </c>
      <c r="F36" s="463">
        <v>75100</v>
      </c>
      <c r="G36" s="466">
        <v>21000</v>
      </c>
      <c r="H36" s="463">
        <v>285858.15440658049</v>
      </c>
      <c r="I36" s="463">
        <v>0</v>
      </c>
      <c r="J36" s="464">
        <f t="shared" si="7"/>
        <v>381958.15440658049</v>
      </c>
      <c r="K36" s="465">
        <f t="shared" si="4"/>
        <v>41814764.654176272</v>
      </c>
      <c r="L36" s="466">
        <v>23275730.696596701</v>
      </c>
      <c r="M36" s="466">
        <v>8566928.388189882</v>
      </c>
      <c r="N36" s="466">
        <v>0</v>
      </c>
      <c r="O36" s="460">
        <f t="shared" si="12"/>
        <v>31842659.084786583</v>
      </c>
      <c r="P36" s="466">
        <v>52500</v>
      </c>
      <c r="Q36" s="466">
        <v>0</v>
      </c>
      <c r="R36" s="466">
        <v>205326.89695945944</v>
      </c>
      <c r="S36" s="466">
        <v>0</v>
      </c>
      <c r="T36" s="464">
        <f t="shared" si="11"/>
        <v>257826.89695945944</v>
      </c>
      <c r="U36" s="465">
        <f t="shared" si="5"/>
        <v>32100485.981746044</v>
      </c>
      <c r="V36" s="460">
        <f t="shared" si="1"/>
        <v>-23.146265544518254</v>
      </c>
      <c r="W36" s="460">
        <f t="shared" si="2"/>
        <v>-32.498653586797857</v>
      </c>
      <c r="X36" s="460">
        <f t="shared" si="3"/>
        <v>-23.231695198504507</v>
      </c>
      <c r="Y36" s="471"/>
      <c r="Z36" s="472"/>
    </row>
    <row r="37" spans="1:26" ht="18.75">
      <c r="A37" s="457" t="s">
        <v>96</v>
      </c>
      <c r="B37" s="458">
        <v>14774204.556364659</v>
      </c>
      <c r="C37" s="459">
        <v>2075993.0602505687</v>
      </c>
      <c r="D37" s="459">
        <v>47366.86</v>
      </c>
      <c r="E37" s="460">
        <f>SUM(B37:D37)</f>
        <v>16897564.476615228</v>
      </c>
      <c r="F37" s="467">
        <v>98704</v>
      </c>
      <c r="G37" s="466">
        <v>40820.6</v>
      </c>
      <c r="H37" s="459">
        <v>187650.26603995299</v>
      </c>
      <c r="I37" s="459">
        <v>0</v>
      </c>
      <c r="J37" s="464">
        <f t="shared" si="7"/>
        <v>327174.86603995296</v>
      </c>
      <c r="K37" s="465">
        <f t="shared" si="4"/>
        <v>17224739.342655182</v>
      </c>
      <c r="L37" s="466">
        <v>14652280.797696248</v>
      </c>
      <c r="M37" s="466">
        <v>1840932.6967792588</v>
      </c>
      <c r="N37" s="466">
        <v>0</v>
      </c>
      <c r="O37" s="468">
        <f t="shared" si="12"/>
        <v>16493213.494475506</v>
      </c>
      <c r="P37" s="466">
        <v>85635</v>
      </c>
      <c r="Q37" s="466">
        <v>0</v>
      </c>
      <c r="R37" s="466">
        <v>152157.9983108108</v>
      </c>
      <c r="S37" s="466">
        <v>0</v>
      </c>
      <c r="T37" s="469">
        <f t="shared" si="11"/>
        <v>237792.9983108108</v>
      </c>
      <c r="U37" s="470">
        <f t="shared" si="5"/>
        <v>16731006.492786316</v>
      </c>
      <c r="V37" s="468">
        <f t="shared" si="1"/>
        <v>-2.3929542195226321</v>
      </c>
      <c r="W37" s="468">
        <f t="shared" si="2"/>
        <v>-27.319295278087559</v>
      </c>
      <c r="X37" s="468">
        <f t="shared" si="3"/>
        <v>-2.8664169602043867</v>
      </c>
      <c r="Y37" s="471"/>
      <c r="Z37" s="472"/>
    </row>
    <row r="38" spans="1:26" ht="18.75">
      <c r="A38" s="457" t="s">
        <v>97</v>
      </c>
      <c r="B38" s="458">
        <v>74204718.667763636</v>
      </c>
      <c r="C38" s="459">
        <v>15927899.923433948</v>
      </c>
      <c r="D38" s="459">
        <v>22759669.339999996</v>
      </c>
      <c r="E38" s="460">
        <f t="shared" si="6"/>
        <v>112892287.93119758</v>
      </c>
      <c r="F38" s="467">
        <v>384533</v>
      </c>
      <c r="G38" s="462">
        <v>22715</v>
      </c>
      <c r="H38" s="459">
        <v>761180.77177438303</v>
      </c>
      <c r="I38" s="459">
        <v>0</v>
      </c>
      <c r="J38" s="464">
        <f t="shared" si="7"/>
        <v>1168428.771774383</v>
      </c>
      <c r="K38" s="465">
        <f t="shared" si="4"/>
        <v>114060716.70297197</v>
      </c>
      <c r="L38" s="466">
        <v>80382469.329999447</v>
      </c>
      <c r="M38" s="466">
        <v>15170365.437240355</v>
      </c>
      <c r="N38" s="466">
        <v>5128942.08</v>
      </c>
      <c r="O38" s="468">
        <f t="shared" si="12"/>
        <v>100681776.84723981</v>
      </c>
      <c r="P38" s="466">
        <v>502223.8</v>
      </c>
      <c r="Q38" s="466">
        <v>19200</v>
      </c>
      <c r="R38" s="466">
        <v>489217.78969594586</v>
      </c>
      <c r="S38" s="466">
        <v>0</v>
      </c>
      <c r="T38" s="469">
        <f t="shared" si="11"/>
        <v>1010641.5896959458</v>
      </c>
      <c r="U38" s="470">
        <f t="shared" si="5"/>
        <v>101692418.43693575</v>
      </c>
      <c r="V38" s="468">
        <f t="shared" si="1"/>
        <v>-10.816071945852931</v>
      </c>
      <c r="W38" s="468">
        <f t="shared" si="2"/>
        <v>-13.504219160815477</v>
      </c>
      <c r="X38" s="460">
        <f t="shared" si="3"/>
        <v>-10.843609108861529</v>
      </c>
      <c r="Y38" s="471"/>
      <c r="Z38" s="472"/>
    </row>
    <row r="39" spans="1:26" s="456" customFormat="1" ht="18.75">
      <c r="A39" s="452" t="s">
        <v>17</v>
      </c>
      <c r="B39" s="453">
        <f>SUM(B6+B20)</f>
        <v>6956525470.0699987</v>
      </c>
      <c r="C39" s="453">
        <f t="shared" ref="C39:U39" si="13">SUM(C6+C20)</f>
        <v>1511937532.7120867</v>
      </c>
      <c r="D39" s="453">
        <f t="shared" si="13"/>
        <v>484901569.86000001</v>
      </c>
      <c r="E39" s="453">
        <f t="shared" si="13"/>
        <v>8953364572.642086</v>
      </c>
      <c r="F39" s="453">
        <f t="shared" si="13"/>
        <v>66205037.490000002</v>
      </c>
      <c r="G39" s="453">
        <f t="shared" si="13"/>
        <v>49496000.560000002</v>
      </c>
      <c r="H39" s="453">
        <f t="shared" si="13"/>
        <v>47456135.389999993</v>
      </c>
      <c r="I39" s="453">
        <f t="shared" si="13"/>
        <v>1381093.0399999998</v>
      </c>
      <c r="J39" s="453">
        <f t="shared" si="13"/>
        <v>164538266.47999996</v>
      </c>
      <c r="K39" s="453">
        <f t="shared" si="13"/>
        <v>9117902839.1220856</v>
      </c>
      <c r="L39" s="453">
        <f>L6+L20</f>
        <v>7146148937.6700001</v>
      </c>
      <c r="M39" s="453">
        <f>M6+M20</f>
        <v>1502674697.7133801</v>
      </c>
      <c r="N39" s="453">
        <f>N6+N20</f>
        <v>432010143.40000004</v>
      </c>
      <c r="O39" s="453">
        <f t="shared" si="13"/>
        <v>9080833778.7833824</v>
      </c>
      <c r="P39" s="453">
        <f>P6+P20</f>
        <v>61175469.75</v>
      </c>
      <c r="Q39" s="453">
        <f>Q6+Q20</f>
        <v>28827725.509999998</v>
      </c>
      <c r="R39" s="453">
        <f>R6+R20</f>
        <v>37880922.25</v>
      </c>
      <c r="S39" s="453">
        <f>S6+S20</f>
        <v>543265.93999999994</v>
      </c>
      <c r="T39" s="453">
        <f t="shared" si="13"/>
        <v>128427383.44999999</v>
      </c>
      <c r="U39" s="453">
        <f t="shared" si="13"/>
        <v>9209261162.2333813</v>
      </c>
      <c r="V39" s="454"/>
      <c r="W39" s="454"/>
      <c r="X39" s="454"/>
      <c r="Y39" s="455"/>
      <c r="Z39" s="472"/>
    </row>
    <row r="40" spans="1:26" ht="21.75" hidden="1" customHeight="1">
      <c r="A40" s="449"/>
      <c r="B40" s="449"/>
      <c r="C40" s="449"/>
      <c r="D40" s="449"/>
      <c r="E40" s="449"/>
      <c r="F40" s="449"/>
      <c r="G40" s="449"/>
      <c r="H40" s="449"/>
      <c r="I40" s="449"/>
      <c r="J40" s="480"/>
      <c r="K40" s="481"/>
      <c r="L40" s="449"/>
      <c r="M40" s="449"/>
      <c r="N40" s="449"/>
      <c r="O40" s="449"/>
      <c r="P40" s="449"/>
      <c r="Q40" s="449"/>
      <c r="R40" s="449"/>
      <c r="S40" s="449"/>
      <c r="T40" s="480"/>
      <c r="U40" s="481">
        <v>7378189398.8559999</v>
      </c>
      <c r="V40" s="449"/>
      <c r="W40" s="449"/>
      <c r="X40" s="449"/>
    </row>
    <row r="41" spans="1:26" ht="21" hidden="1">
      <c r="A41" s="449"/>
      <c r="B41" s="482"/>
      <c r="C41" s="449"/>
      <c r="D41" s="449"/>
      <c r="E41" s="449"/>
      <c r="F41" s="449"/>
      <c r="G41" s="483"/>
      <c r="H41" s="483"/>
      <c r="I41" s="483"/>
      <c r="J41" s="449"/>
      <c r="K41" s="480" t="s">
        <v>345</v>
      </c>
      <c r="L41" s="484"/>
      <c r="M41" s="449"/>
      <c r="N41" s="449"/>
      <c r="O41" s="449"/>
      <c r="P41" s="449"/>
      <c r="Q41" s="449"/>
      <c r="R41" s="484">
        <f>SUM(P39:R39)</f>
        <v>127884117.50999999</v>
      </c>
      <c r="S41" s="484"/>
      <c r="T41" s="481"/>
      <c r="U41" s="480">
        <f>+U39-U40</f>
        <v>1831071763.3773813</v>
      </c>
      <c r="V41" s="449"/>
      <c r="W41" s="449"/>
      <c r="X41" s="449"/>
    </row>
    <row r="42" spans="1:26" ht="21" hidden="1">
      <c r="A42" s="449"/>
      <c r="B42" s="449"/>
      <c r="C42" s="449"/>
      <c r="D42" s="449"/>
      <c r="E42" s="449"/>
      <c r="F42" s="449"/>
      <c r="G42" s="480"/>
      <c r="H42" s="480"/>
      <c r="I42" s="480"/>
      <c r="J42" s="449"/>
      <c r="K42" s="449" t="s">
        <v>346</v>
      </c>
      <c r="L42" s="449"/>
      <c r="M42" s="449"/>
      <c r="N42" s="449"/>
      <c r="O42" s="449"/>
      <c r="P42" s="449"/>
      <c r="Q42" s="449"/>
      <c r="R42" s="449"/>
      <c r="S42" s="449"/>
      <c r="T42" s="480"/>
      <c r="U42" s="449"/>
      <c r="V42" s="449"/>
      <c r="W42" s="449"/>
      <c r="X42" s="449"/>
    </row>
    <row r="43" spans="1:26" ht="21" hidden="1">
      <c r="A43" s="449"/>
      <c r="B43" s="482">
        <v>5399742080.4099989</v>
      </c>
      <c r="C43" s="449"/>
      <c r="D43" s="449"/>
      <c r="E43" s="449"/>
      <c r="F43" s="449"/>
      <c r="G43" s="449" t="s">
        <v>347</v>
      </c>
      <c r="H43" s="449"/>
      <c r="I43" s="449"/>
      <c r="J43" s="449"/>
      <c r="K43" s="448" t="s">
        <v>348</v>
      </c>
      <c r="L43" s="449"/>
      <c r="M43" s="449"/>
      <c r="N43" s="449"/>
      <c r="O43" s="449"/>
      <c r="P43" s="449"/>
      <c r="Q43" s="449"/>
      <c r="R43" s="449"/>
      <c r="S43" s="449"/>
      <c r="T43" s="449"/>
      <c r="U43" s="483">
        <f>+U40-K40</f>
        <v>7378189398.8559999</v>
      </c>
      <c r="V43" s="449"/>
      <c r="W43" s="449"/>
      <c r="X43" s="449"/>
    </row>
    <row r="44" spans="1:26" ht="21" hidden="1">
      <c r="A44" s="449"/>
      <c r="B44" s="449" t="s">
        <v>349</v>
      </c>
      <c r="C44" s="449"/>
      <c r="D44" s="449"/>
      <c r="E44" s="449"/>
      <c r="F44" s="449"/>
      <c r="G44" s="449"/>
      <c r="H44" s="449"/>
      <c r="I44" s="449"/>
      <c r="J44" s="449"/>
      <c r="K44" s="482">
        <v>7378189398.855998</v>
      </c>
      <c r="L44" s="449"/>
      <c r="M44" s="449"/>
      <c r="N44" s="449"/>
      <c r="O44" s="449"/>
      <c r="P44" s="449"/>
      <c r="Q44" s="449"/>
      <c r="R44" s="449"/>
      <c r="S44" s="449"/>
      <c r="T44" s="449"/>
      <c r="U44" s="449"/>
      <c r="V44" s="449"/>
      <c r="W44" s="449"/>
      <c r="X44" s="449"/>
    </row>
    <row r="45" spans="1:26" ht="21" hidden="1">
      <c r="A45" s="449"/>
      <c r="B45" s="449" t="s">
        <v>350</v>
      </c>
      <c r="C45" s="449"/>
      <c r="D45" s="449"/>
      <c r="E45" s="449"/>
      <c r="F45" s="449"/>
      <c r="G45" s="449"/>
      <c r="H45" s="449"/>
      <c r="I45" s="449"/>
      <c r="J45" s="449"/>
      <c r="K45" s="449"/>
      <c r="L45" s="449"/>
      <c r="M45" s="449"/>
      <c r="N45" s="449"/>
      <c r="O45" s="449"/>
      <c r="P45" s="449"/>
      <c r="Q45" s="449"/>
      <c r="R45" s="449"/>
      <c r="S45" s="449"/>
      <c r="T45" s="449"/>
      <c r="U45" s="449"/>
      <c r="V45" s="449"/>
      <c r="W45" s="449"/>
      <c r="X45" s="449"/>
    </row>
    <row r="46" spans="1:26" ht="21">
      <c r="A46" s="449"/>
      <c r="B46" s="449"/>
      <c r="C46" s="449"/>
      <c r="D46" s="449"/>
      <c r="E46" s="449"/>
      <c r="F46" s="449"/>
      <c r="G46" s="449"/>
      <c r="H46" s="449"/>
      <c r="I46" s="449"/>
      <c r="J46" s="449"/>
      <c r="K46" s="483"/>
      <c r="L46" s="485"/>
      <c r="M46" s="485"/>
      <c r="N46" s="485"/>
      <c r="O46" s="485"/>
      <c r="P46" s="449"/>
      <c r="Q46" s="449"/>
      <c r="R46" s="485"/>
      <c r="S46" s="485"/>
      <c r="T46" s="485"/>
      <c r="U46" s="485"/>
      <c r="V46" s="449"/>
      <c r="W46" s="449"/>
      <c r="X46" s="449"/>
    </row>
    <row r="47" spans="1:26" ht="21">
      <c r="A47" s="486" t="s">
        <v>351</v>
      </c>
      <c r="B47" s="487"/>
      <c r="C47" s="487"/>
      <c r="D47" s="487"/>
      <c r="E47" s="449"/>
      <c r="F47" s="449"/>
      <c r="G47" s="449"/>
      <c r="H47" s="449"/>
      <c r="I47" s="449"/>
      <c r="J47" s="449"/>
      <c r="K47" s="449"/>
      <c r="L47" s="483"/>
      <c r="M47" s="449"/>
      <c r="N47" s="483"/>
      <c r="O47" s="449"/>
      <c r="P47" s="449"/>
      <c r="Q47" s="449"/>
      <c r="R47" s="449"/>
      <c r="S47" s="449"/>
      <c r="T47" s="483"/>
      <c r="U47" s="483"/>
      <c r="V47" s="449"/>
      <c r="W47" s="449"/>
      <c r="X47" s="449"/>
    </row>
    <row r="48" spans="1:26" ht="21">
      <c r="A48" s="448" t="s">
        <v>352</v>
      </c>
      <c r="B48" s="487"/>
      <c r="C48" s="487"/>
      <c r="D48" s="487"/>
      <c r="E48" s="449"/>
      <c r="F48" s="449"/>
      <c r="G48" s="449"/>
      <c r="H48" s="449"/>
      <c r="I48" s="449"/>
      <c r="J48" s="449"/>
      <c r="K48" s="449"/>
      <c r="L48" s="449"/>
      <c r="M48" s="449"/>
      <c r="N48" s="483"/>
      <c r="O48" s="449"/>
      <c r="P48" s="449"/>
      <c r="Q48" s="449"/>
      <c r="R48" s="449"/>
      <c r="S48" s="449"/>
      <c r="T48" s="449"/>
      <c r="U48" s="483"/>
      <c r="V48" s="449"/>
      <c r="W48" s="449"/>
      <c r="X48" s="449"/>
    </row>
    <row r="49" spans="1:24" ht="21">
      <c r="A49" s="449"/>
      <c r="B49" s="449"/>
      <c r="C49" s="449"/>
      <c r="D49" s="449"/>
      <c r="E49" s="449"/>
      <c r="F49" s="449"/>
      <c r="G49" s="449"/>
      <c r="H49" s="449"/>
      <c r="I49" s="449"/>
      <c r="J49" s="449"/>
      <c r="K49" s="449"/>
      <c r="L49" s="449"/>
      <c r="M49" s="449"/>
      <c r="N49" s="483"/>
      <c r="O49" s="449"/>
      <c r="P49" s="449"/>
      <c r="Q49" s="449"/>
      <c r="R49" s="449"/>
      <c r="S49" s="449"/>
      <c r="T49" s="449"/>
      <c r="U49" s="449"/>
      <c r="V49" s="449"/>
      <c r="W49" s="449"/>
      <c r="X49" s="449"/>
    </row>
    <row r="50" spans="1:24" ht="21">
      <c r="B50" s="487"/>
      <c r="C50" s="487"/>
      <c r="D50" s="487"/>
      <c r="E50" s="449"/>
      <c r="F50" s="449"/>
      <c r="G50" s="449"/>
      <c r="H50" s="449"/>
      <c r="I50" s="449"/>
      <c r="J50" s="449"/>
      <c r="K50" s="449"/>
      <c r="L50" s="449"/>
      <c r="M50" s="449"/>
      <c r="N50" s="449"/>
      <c r="O50" s="449"/>
      <c r="P50" s="449"/>
      <c r="Q50" s="449"/>
      <c r="R50" s="449"/>
      <c r="S50" s="449"/>
      <c r="T50" s="449"/>
      <c r="U50" s="449"/>
      <c r="V50" s="449"/>
      <c r="W50" s="449"/>
      <c r="X50" s="449"/>
    </row>
    <row r="51" spans="1:24" ht="21">
      <c r="A51" s="449"/>
      <c r="B51" s="449"/>
      <c r="C51" s="449"/>
      <c r="D51" s="449"/>
      <c r="E51" s="449"/>
      <c r="F51" s="449"/>
      <c r="G51" s="449"/>
      <c r="H51" s="449"/>
      <c r="I51" s="449"/>
      <c r="J51" s="449"/>
      <c r="K51" s="449"/>
      <c r="L51" s="449"/>
      <c r="M51" s="449"/>
      <c r="N51" s="449"/>
      <c r="O51" s="449"/>
      <c r="P51" s="449"/>
      <c r="Q51" s="449"/>
      <c r="R51" s="449"/>
      <c r="S51" s="449"/>
      <c r="T51" s="449"/>
      <c r="U51" s="449"/>
      <c r="V51" s="449"/>
      <c r="W51" s="449"/>
      <c r="X51" s="449"/>
    </row>
    <row r="52" spans="1:24" ht="21">
      <c r="A52" s="449"/>
      <c r="B52" s="449"/>
      <c r="C52" s="449"/>
      <c r="D52" s="449"/>
      <c r="E52" s="449"/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49"/>
      <c r="U52" s="449"/>
      <c r="V52" s="449"/>
      <c r="W52" s="449"/>
      <c r="X52" s="449"/>
    </row>
    <row r="53" spans="1:24" ht="21">
      <c r="A53" s="449"/>
      <c r="B53" s="449"/>
      <c r="C53" s="449"/>
      <c r="D53" s="449"/>
      <c r="E53" s="449"/>
      <c r="F53" s="449"/>
      <c r="G53" s="449"/>
      <c r="H53" s="449"/>
      <c r="I53" s="449"/>
      <c r="J53" s="449"/>
      <c r="K53" s="449"/>
      <c r="L53" s="449"/>
      <c r="M53" s="449"/>
      <c r="N53" s="449"/>
      <c r="O53" s="449"/>
      <c r="P53" s="449"/>
      <c r="Q53" s="449"/>
      <c r="R53" s="449"/>
      <c r="S53" s="449"/>
      <c r="T53" s="449"/>
      <c r="U53" s="449"/>
      <c r="V53" s="449"/>
      <c r="W53" s="449"/>
      <c r="X53" s="449"/>
    </row>
    <row r="54" spans="1:24" ht="21">
      <c r="A54" s="449"/>
      <c r="B54" s="449"/>
      <c r="C54" s="449"/>
      <c r="D54" s="449"/>
      <c r="E54" s="449"/>
      <c r="F54" s="449"/>
      <c r="G54" s="449"/>
      <c r="H54" s="449"/>
      <c r="I54" s="449"/>
      <c r="J54" s="449"/>
      <c r="K54" s="449"/>
      <c r="L54" s="449"/>
      <c r="M54" s="449"/>
      <c r="N54" s="449"/>
      <c r="O54" s="449"/>
      <c r="P54" s="449"/>
      <c r="Q54" s="449"/>
      <c r="R54" s="449"/>
      <c r="S54" s="449"/>
      <c r="T54" s="449"/>
      <c r="U54" s="449"/>
      <c r="V54" s="449"/>
      <c r="W54" s="449"/>
      <c r="X54" s="449"/>
    </row>
    <row r="55" spans="1:24" ht="21">
      <c r="A55" s="449"/>
      <c r="B55" s="449"/>
      <c r="C55" s="449"/>
      <c r="D55" s="449"/>
      <c r="E55" s="449"/>
      <c r="F55" s="449"/>
      <c r="G55" s="449"/>
      <c r="H55" s="449"/>
      <c r="I55" s="449"/>
      <c r="J55" s="449"/>
      <c r="K55" s="449"/>
      <c r="L55" s="449"/>
      <c r="M55" s="449"/>
      <c r="N55" s="449"/>
      <c r="O55" s="449"/>
      <c r="P55" s="449"/>
      <c r="Q55" s="449"/>
      <c r="R55" s="449"/>
      <c r="S55" s="449"/>
      <c r="T55" s="449"/>
      <c r="U55" s="449"/>
      <c r="V55" s="449"/>
      <c r="W55" s="449"/>
      <c r="X55" s="449"/>
    </row>
    <row r="56" spans="1:24" ht="21">
      <c r="A56" s="449"/>
      <c r="B56" s="449"/>
      <c r="C56" s="449"/>
      <c r="D56" s="449"/>
      <c r="E56" s="449"/>
      <c r="F56" s="449"/>
      <c r="G56" s="449"/>
      <c r="H56" s="449"/>
      <c r="I56" s="449"/>
      <c r="J56" s="449"/>
      <c r="K56" s="449"/>
      <c r="L56" s="449"/>
      <c r="M56" s="449"/>
      <c r="N56" s="449"/>
      <c r="O56" s="449"/>
      <c r="P56" s="449"/>
      <c r="Q56" s="449"/>
      <c r="R56" s="449"/>
      <c r="S56" s="449"/>
      <c r="T56" s="449"/>
      <c r="U56" s="449"/>
      <c r="V56" s="449"/>
      <c r="W56" s="449"/>
      <c r="X56" s="449"/>
    </row>
    <row r="57" spans="1:24" ht="21">
      <c r="A57" s="449"/>
      <c r="B57" s="449"/>
      <c r="C57" s="449"/>
      <c r="D57" s="449"/>
      <c r="E57" s="449"/>
      <c r="F57" s="449"/>
      <c r="G57" s="449"/>
      <c r="H57" s="449"/>
      <c r="I57" s="449"/>
      <c r="J57" s="449"/>
      <c r="K57" s="449"/>
      <c r="L57" s="449"/>
      <c r="M57" s="449"/>
      <c r="N57" s="449"/>
      <c r="O57" s="449"/>
      <c r="P57" s="449"/>
      <c r="Q57" s="449"/>
      <c r="R57" s="449"/>
      <c r="S57" s="449"/>
      <c r="T57" s="449"/>
      <c r="U57" s="449"/>
      <c r="V57" s="449"/>
      <c r="W57" s="449"/>
      <c r="X57" s="449"/>
    </row>
    <row r="58" spans="1:24" ht="21">
      <c r="A58" s="449"/>
      <c r="B58" s="449"/>
      <c r="C58" s="449"/>
      <c r="D58" s="449"/>
      <c r="E58" s="449"/>
      <c r="F58" s="449"/>
      <c r="G58" s="449"/>
      <c r="H58" s="449"/>
      <c r="I58" s="449"/>
      <c r="J58" s="449"/>
      <c r="K58" s="449"/>
      <c r="L58" s="449"/>
      <c r="M58" s="449"/>
      <c r="N58" s="449"/>
      <c r="O58" s="449"/>
      <c r="P58" s="449"/>
      <c r="Q58" s="449"/>
      <c r="R58" s="449"/>
      <c r="S58" s="449"/>
      <c r="T58" s="449"/>
      <c r="U58" s="449"/>
      <c r="V58" s="449"/>
      <c r="W58" s="449"/>
      <c r="X58" s="449"/>
    </row>
    <row r="59" spans="1:24" ht="21">
      <c r="A59" s="449"/>
      <c r="B59" s="449"/>
      <c r="C59" s="449"/>
      <c r="D59" s="449"/>
      <c r="E59" s="449"/>
      <c r="F59" s="449"/>
      <c r="G59" s="449"/>
      <c r="H59" s="449"/>
      <c r="I59" s="449"/>
      <c r="J59" s="449"/>
      <c r="K59" s="449"/>
      <c r="L59" s="449"/>
      <c r="M59" s="449"/>
      <c r="N59" s="449"/>
      <c r="O59" s="449"/>
      <c r="P59" s="449"/>
      <c r="Q59" s="449"/>
      <c r="R59" s="449"/>
      <c r="S59" s="449"/>
      <c r="T59" s="449"/>
      <c r="U59" s="449"/>
      <c r="V59" s="449"/>
      <c r="W59" s="449"/>
      <c r="X59" s="449"/>
    </row>
    <row r="60" spans="1:24" ht="21">
      <c r="A60" s="449"/>
      <c r="B60" s="449"/>
      <c r="C60" s="449"/>
      <c r="D60" s="449"/>
      <c r="E60" s="449"/>
      <c r="F60" s="449"/>
      <c r="G60" s="449"/>
      <c r="H60" s="449"/>
      <c r="I60" s="449"/>
      <c r="J60" s="449"/>
      <c r="K60" s="449"/>
      <c r="L60" s="449"/>
      <c r="M60" s="449"/>
      <c r="N60" s="449"/>
      <c r="O60" s="449"/>
      <c r="P60" s="449"/>
      <c r="Q60" s="449"/>
      <c r="R60" s="449"/>
      <c r="S60" s="449"/>
      <c r="T60" s="449"/>
      <c r="U60" s="449"/>
      <c r="V60" s="449"/>
      <c r="W60" s="449"/>
      <c r="X60" s="449"/>
    </row>
    <row r="61" spans="1:24" ht="21">
      <c r="A61" s="449"/>
      <c r="B61" s="449"/>
      <c r="C61" s="449"/>
      <c r="D61" s="449"/>
      <c r="E61" s="449"/>
      <c r="F61" s="449"/>
      <c r="G61" s="449"/>
      <c r="H61" s="449"/>
      <c r="I61" s="449"/>
      <c r="J61" s="449"/>
      <c r="K61" s="449"/>
      <c r="L61" s="449"/>
      <c r="M61" s="449"/>
      <c r="N61" s="449"/>
      <c r="O61" s="449"/>
      <c r="P61" s="449"/>
      <c r="Q61" s="449"/>
      <c r="R61" s="449"/>
      <c r="S61" s="449"/>
      <c r="T61" s="449"/>
      <c r="U61" s="449"/>
      <c r="V61" s="449"/>
      <c r="W61" s="449"/>
      <c r="X61" s="449"/>
    </row>
    <row r="62" spans="1:24" ht="21">
      <c r="A62" s="449"/>
      <c r="B62" s="449"/>
      <c r="C62" s="449"/>
      <c r="D62" s="449"/>
      <c r="E62" s="449"/>
      <c r="F62" s="449"/>
      <c r="G62" s="449"/>
      <c r="H62" s="449"/>
      <c r="I62" s="449"/>
      <c r="J62" s="449"/>
      <c r="K62" s="449"/>
      <c r="L62" s="449"/>
      <c r="M62" s="449"/>
      <c r="N62" s="449"/>
      <c r="O62" s="449"/>
      <c r="P62" s="449"/>
      <c r="Q62" s="449"/>
      <c r="R62" s="449"/>
      <c r="S62" s="449"/>
      <c r="T62" s="449"/>
      <c r="U62" s="449"/>
      <c r="V62" s="449"/>
      <c r="W62" s="449"/>
      <c r="X62" s="449"/>
    </row>
    <row r="63" spans="1:24" ht="21">
      <c r="A63" s="449"/>
      <c r="B63" s="449"/>
      <c r="C63" s="449"/>
      <c r="D63" s="449"/>
      <c r="E63" s="449"/>
      <c r="F63" s="449"/>
      <c r="G63" s="449"/>
      <c r="H63" s="449"/>
      <c r="I63" s="449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49"/>
      <c r="U63" s="449"/>
      <c r="V63" s="449"/>
      <c r="W63" s="449"/>
      <c r="X63" s="449"/>
    </row>
    <row r="64" spans="1:24" ht="21">
      <c r="A64" s="449"/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49"/>
      <c r="U64" s="449"/>
      <c r="V64" s="449"/>
      <c r="W64" s="449"/>
      <c r="X64" s="449"/>
    </row>
    <row r="65" spans="1:24" ht="21">
      <c r="A65" s="449"/>
      <c r="B65" s="449"/>
      <c r="C65" s="449"/>
      <c r="D65" s="449"/>
      <c r="E65" s="449"/>
      <c r="F65" s="449"/>
      <c r="G65" s="449"/>
      <c r="H65" s="449"/>
      <c r="I65" s="449"/>
      <c r="J65" s="449"/>
      <c r="K65" s="449"/>
      <c r="L65" s="449"/>
      <c r="M65" s="449"/>
      <c r="N65" s="449"/>
      <c r="O65" s="449"/>
      <c r="P65" s="449"/>
      <c r="Q65" s="449"/>
      <c r="R65" s="449"/>
      <c r="S65" s="449"/>
      <c r="T65" s="449"/>
      <c r="U65" s="449"/>
      <c r="V65" s="449"/>
      <c r="W65" s="449"/>
      <c r="X65" s="449"/>
    </row>
    <row r="66" spans="1:24" ht="21">
      <c r="A66" s="449"/>
      <c r="B66" s="449"/>
      <c r="C66" s="449"/>
      <c r="D66" s="449"/>
      <c r="E66" s="449"/>
      <c r="F66" s="449"/>
      <c r="G66" s="449"/>
      <c r="H66" s="449"/>
      <c r="I66" s="449"/>
      <c r="J66" s="449"/>
      <c r="K66" s="449"/>
      <c r="L66" s="449"/>
      <c r="M66" s="449"/>
      <c r="N66" s="449"/>
      <c r="O66" s="449"/>
      <c r="P66" s="449"/>
      <c r="Q66" s="449"/>
      <c r="R66" s="449"/>
      <c r="S66" s="449"/>
      <c r="T66" s="449"/>
      <c r="U66" s="449"/>
      <c r="V66" s="449"/>
      <c r="W66" s="449"/>
      <c r="X66" s="449"/>
    </row>
    <row r="67" spans="1:24" ht="21">
      <c r="A67" s="449"/>
      <c r="B67" s="449"/>
      <c r="C67" s="449"/>
      <c r="D67" s="449"/>
      <c r="E67" s="449"/>
      <c r="F67" s="449"/>
      <c r="G67" s="449"/>
      <c r="H67" s="449"/>
      <c r="I67" s="449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49"/>
      <c r="U67" s="449"/>
      <c r="V67" s="449"/>
      <c r="W67" s="449"/>
      <c r="X67" s="449"/>
    </row>
    <row r="68" spans="1:24" ht="21">
      <c r="A68" s="449"/>
      <c r="B68" s="449"/>
      <c r="C68" s="449"/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449"/>
      <c r="O68" s="449"/>
      <c r="P68" s="449"/>
      <c r="Q68" s="449"/>
      <c r="R68" s="449"/>
      <c r="S68" s="449"/>
      <c r="T68" s="449"/>
      <c r="U68" s="449"/>
      <c r="V68" s="449"/>
      <c r="W68" s="449"/>
      <c r="X68" s="449"/>
    </row>
    <row r="69" spans="1:24" ht="21">
      <c r="A69" s="449"/>
      <c r="B69" s="449"/>
      <c r="C69" s="449"/>
      <c r="D69" s="449"/>
      <c r="E69" s="449"/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</row>
    <row r="70" spans="1:24" ht="21">
      <c r="A70" s="449"/>
      <c r="B70" s="449"/>
      <c r="C70" s="449"/>
      <c r="D70" s="449"/>
      <c r="E70" s="449"/>
      <c r="F70" s="449"/>
      <c r="G70" s="449"/>
      <c r="H70" s="449"/>
      <c r="I70" s="449"/>
      <c r="J70" s="449"/>
      <c r="K70" s="449"/>
      <c r="L70" s="449"/>
      <c r="M70" s="449"/>
      <c r="N70" s="449"/>
      <c r="O70" s="449"/>
      <c r="P70" s="449"/>
      <c r="Q70" s="449"/>
      <c r="R70" s="449"/>
      <c r="S70" s="449"/>
      <c r="T70" s="449"/>
      <c r="U70" s="449"/>
      <c r="V70" s="449"/>
      <c r="W70" s="449"/>
      <c r="X70" s="449"/>
    </row>
    <row r="71" spans="1:24" ht="21">
      <c r="A71" s="449"/>
      <c r="B71" s="449"/>
      <c r="C71" s="449"/>
      <c r="D71" s="449"/>
      <c r="E71" s="449"/>
      <c r="F71" s="449"/>
      <c r="G71" s="449"/>
      <c r="H71" s="449"/>
      <c r="I71" s="449"/>
      <c r="J71" s="449"/>
      <c r="K71" s="449"/>
      <c r="L71" s="449"/>
      <c r="M71" s="449"/>
      <c r="N71" s="449"/>
      <c r="O71" s="449"/>
      <c r="P71" s="449"/>
      <c r="Q71" s="449"/>
      <c r="R71" s="449"/>
      <c r="S71" s="449"/>
      <c r="T71" s="449"/>
      <c r="U71" s="449"/>
      <c r="V71" s="449"/>
      <c r="W71" s="449"/>
      <c r="X71" s="449"/>
    </row>
    <row r="72" spans="1:24" ht="21">
      <c r="A72" s="449"/>
      <c r="B72" s="449"/>
      <c r="C72" s="449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  <c r="T72" s="449"/>
      <c r="U72" s="449"/>
      <c r="V72" s="449"/>
      <c r="W72" s="449"/>
      <c r="X72" s="449"/>
    </row>
    <row r="73" spans="1:24" ht="21">
      <c r="A73" s="449"/>
      <c r="B73" s="449"/>
      <c r="C73" s="449"/>
      <c r="D73" s="449"/>
      <c r="E73" s="449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/>
      <c r="R73" s="449"/>
      <c r="S73" s="449"/>
      <c r="T73" s="449"/>
      <c r="U73" s="449"/>
      <c r="V73" s="449"/>
      <c r="W73" s="449"/>
      <c r="X73" s="449"/>
    </row>
    <row r="74" spans="1:24" ht="21">
      <c r="A74" s="449"/>
      <c r="B74" s="449"/>
      <c r="C74" s="449"/>
      <c r="D74" s="449"/>
      <c r="E74" s="449"/>
      <c r="F74" s="449"/>
      <c r="G74" s="449"/>
      <c r="H74" s="449"/>
      <c r="I74" s="449"/>
      <c r="J74" s="449"/>
      <c r="K74" s="449"/>
      <c r="L74" s="449"/>
      <c r="M74" s="449"/>
      <c r="N74" s="449"/>
      <c r="O74" s="449"/>
      <c r="P74" s="449"/>
      <c r="Q74" s="449"/>
      <c r="R74" s="449"/>
      <c r="S74" s="449"/>
      <c r="T74" s="449"/>
      <c r="U74" s="449"/>
      <c r="V74" s="449"/>
      <c r="W74" s="449"/>
      <c r="X74" s="449"/>
    </row>
    <row r="75" spans="1:24" ht="21">
      <c r="A75" s="449"/>
      <c r="B75" s="449"/>
      <c r="C75" s="449"/>
      <c r="D75" s="449"/>
      <c r="E75" s="449"/>
      <c r="F75" s="449"/>
      <c r="G75" s="449"/>
      <c r="H75" s="449"/>
      <c r="I75" s="449"/>
      <c r="J75" s="449"/>
      <c r="K75" s="449"/>
      <c r="L75" s="449"/>
      <c r="M75" s="449"/>
      <c r="N75" s="449"/>
      <c r="O75" s="449"/>
      <c r="P75" s="449"/>
      <c r="Q75" s="449"/>
      <c r="R75" s="449"/>
      <c r="S75" s="449"/>
      <c r="T75" s="449"/>
      <c r="U75" s="449"/>
      <c r="V75" s="449"/>
      <c r="W75" s="449"/>
      <c r="X75" s="449"/>
    </row>
    <row r="76" spans="1:24" ht="21">
      <c r="A76" s="449"/>
      <c r="B76" s="449"/>
      <c r="C76" s="449"/>
      <c r="D76" s="449"/>
      <c r="E76" s="449"/>
      <c r="F76" s="449"/>
      <c r="G76" s="449"/>
      <c r="H76" s="449"/>
      <c r="I76" s="449"/>
      <c r="J76" s="449"/>
      <c r="K76" s="449"/>
      <c r="L76" s="449"/>
      <c r="M76" s="449"/>
      <c r="N76" s="449"/>
      <c r="O76" s="449"/>
      <c r="P76" s="449"/>
      <c r="Q76" s="449"/>
      <c r="R76" s="449"/>
      <c r="S76" s="449"/>
      <c r="T76" s="449"/>
      <c r="U76" s="449"/>
      <c r="V76" s="449"/>
      <c r="W76" s="449"/>
      <c r="X76" s="449"/>
    </row>
    <row r="77" spans="1:24" ht="21">
      <c r="A77" s="449"/>
      <c r="B77" s="449"/>
      <c r="C77" s="449"/>
      <c r="D77" s="449"/>
      <c r="E77" s="449"/>
      <c r="F77" s="449"/>
      <c r="G77" s="449"/>
      <c r="H77" s="449"/>
      <c r="I77" s="449"/>
      <c r="J77" s="449"/>
      <c r="K77" s="449"/>
      <c r="L77" s="449"/>
      <c r="M77" s="449"/>
      <c r="N77" s="449"/>
      <c r="O77" s="449"/>
      <c r="P77" s="449"/>
      <c r="Q77" s="449"/>
      <c r="R77" s="449"/>
      <c r="S77" s="449"/>
      <c r="T77" s="449"/>
      <c r="U77" s="449"/>
      <c r="V77" s="449"/>
      <c r="W77" s="449"/>
      <c r="X77" s="449"/>
    </row>
    <row r="78" spans="1:24" ht="21">
      <c r="A78" s="449"/>
      <c r="B78" s="449"/>
      <c r="C78" s="449"/>
      <c r="D78" s="449"/>
      <c r="E78" s="449"/>
      <c r="F78" s="449"/>
      <c r="G78" s="449"/>
      <c r="H78" s="449"/>
      <c r="I78" s="449"/>
      <c r="J78" s="449"/>
      <c r="K78" s="449"/>
      <c r="L78" s="449"/>
      <c r="M78" s="449"/>
      <c r="N78" s="449"/>
      <c r="O78" s="449"/>
      <c r="P78" s="449"/>
      <c r="Q78" s="449"/>
      <c r="R78" s="449"/>
      <c r="S78" s="449"/>
      <c r="T78" s="449"/>
      <c r="U78" s="449"/>
      <c r="V78" s="449"/>
      <c r="W78" s="449"/>
      <c r="X78" s="449"/>
    </row>
    <row r="79" spans="1:24" ht="21">
      <c r="A79" s="449"/>
      <c r="B79" s="449"/>
      <c r="C79" s="449"/>
      <c r="D79" s="449"/>
      <c r="E79" s="449"/>
      <c r="F79" s="449"/>
      <c r="G79" s="449"/>
      <c r="H79" s="449"/>
      <c r="I79" s="449"/>
      <c r="J79" s="449"/>
      <c r="K79" s="449"/>
      <c r="L79" s="449"/>
      <c r="M79" s="449"/>
      <c r="N79" s="449"/>
      <c r="O79" s="449"/>
      <c r="P79" s="449"/>
      <c r="Q79" s="449"/>
      <c r="R79" s="449"/>
      <c r="S79" s="449"/>
      <c r="T79" s="449"/>
      <c r="U79" s="449"/>
      <c r="V79" s="449"/>
      <c r="W79" s="449"/>
      <c r="X79" s="449"/>
    </row>
    <row r="80" spans="1:24" ht="21">
      <c r="A80" s="449"/>
      <c r="B80" s="449"/>
      <c r="C80" s="449"/>
      <c r="D80" s="449"/>
      <c r="E80" s="449"/>
      <c r="F80" s="449"/>
      <c r="G80" s="449"/>
      <c r="H80" s="449"/>
      <c r="I80" s="449"/>
      <c r="J80" s="449"/>
      <c r="K80" s="449"/>
      <c r="L80" s="449"/>
      <c r="M80" s="449"/>
      <c r="N80" s="449"/>
      <c r="O80" s="449"/>
      <c r="P80" s="449"/>
      <c r="Q80" s="449"/>
      <c r="R80" s="449"/>
      <c r="S80" s="449"/>
      <c r="T80" s="449"/>
      <c r="U80" s="449"/>
      <c r="V80" s="449"/>
      <c r="W80" s="449"/>
      <c r="X80" s="449"/>
    </row>
    <row r="81" spans="1:24" ht="21">
      <c r="A81" s="449"/>
      <c r="B81" s="449"/>
      <c r="C81" s="449"/>
      <c r="D81" s="449"/>
      <c r="E81" s="449"/>
      <c r="F81" s="449"/>
      <c r="G81" s="449"/>
      <c r="H81" s="449"/>
      <c r="I81" s="449"/>
      <c r="J81" s="449"/>
      <c r="K81" s="449"/>
      <c r="L81" s="449"/>
      <c r="M81" s="449"/>
      <c r="N81" s="449"/>
      <c r="O81" s="449"/>
      <c r="P81" s="449"/>
      <c r="Q81" s="449"/>
      <c r="R81" s="449"/>
      <c r="S81" s="449"/>
      <c r="T81" s="449"/>
      <c r="U81" s="449"/>
      <c r="V81" s="449"/>
      <c r="W81" s="449"/>
      <c r="X81" s="449"/>
    </row>
    <row r="82" spans="1:24" ht="21">
      <c r="A82" s="449"/>
      <c r="B82" s="449"/>
      <c r="C82" s="449"/>
      <c r="D82" s="449"/>
      <c r="E82" s="449"/>
      <c r="F82" s="449"/>
      <c r="G82" s="449"/>
      <c r="H82" s="449"/>
      <c r="I82" s="449"/>
      <c r="J82" s="449"/>
      <c r="K82" s="449"/>
      <c r="L82" s="449"/>
      <c r="M82" s="449"/>
      <c r="N82" s="449"/>
      <c r="O82" s="449"/>
      <c r="P82" s="449"/>
      <c r="Q82" s="449"/>
      <c r="R82" s="449"/>
      <c r="S82" s="449"/>
      <c r="T82" s="449"/>
      <c r="U82" s="449"/>
      <c r="V82" s="449"/>
      <c r="W82" s="449"/>
      <c r="X82" s="449"/>
    </row>
    <row r="83" spans="1:24" ht="21">
      <c r="A83" s="449"/>
      <c r="B83" s="449"/>
      <c r="C83" s="449"/>
      <c r="D83" s="449"/>
      <c r="E83" s="449"/>
      <c r="F83" s="449"/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49"/>
      <c r="R83" s="449"/>
      <c r="S83" s="449"/>
      <c r="T83" s="449"/>
      <c r="U83" s="449"/>
      <c r="V83" s="449"/>
      <c r="W83" s="449"/>
      <c r="X83" s="449"/>
    </row>
    <row r="84" spans="1:24" ht="21">
      <c r="A84" s="449"/>
      <c r="B84" s="449"/>
      <c r="C84" s="449"/>
      <c r="D84" s="449"/>
      <c r="E84" s="449"/>
      <c r="F84" s="449"/>
      <c r="G84" s="449"/>
      <c r="H84" s="449"/>
      <c r="I84" s="449"/>
      <c r="J84" s="449"/>
      <c r="K84" s="449"/>
      <c r="L84" s="449"/>
      <c r="M84" s="449"/>
      <c r="N84" s="449"/>
      <c r="O84" s="449"/>
      <c r="P84" s="449"/>
      <c r="Q84" s="449"/>
      <c r="R84" s="449"/>
      <c r="S84" s="449"/>
      <c r="T84" s="449"/>
      <c r="U84" s="449"/>
      <c r="V84" s="449"/>
      <c r="W84" s="449"/>
      <c r="X84" s="449"/>
    </row>
    <row r="85" spans="1:24" ht="21">
      <c r="A85" s="449"/>
      <c r="B85" s="449"/>
      <c r="C85" s="449"/>
      <c r="D85" s="449"/>
      <c r="E85" s="449"/>
      <c r="F85" s="449"/>
      <c r="G85" s="449"/>
      <c r="H85" s="449"/>
      <c r="I85" s="449"/>
      <c r="J85" s="449"/>
      <c r="K85" s="449"/>
      <c r="L85" s="449"/>
      <c r="M85" s="449"/>
      <c r="N85" s="449"/>
      <c r="O85" s="449"/>
      <c r="P85" s="449"/>
      <c r="Q85" s="449"/>
      <c r="R85" s="449"/>
      <c r="S85" s="449"/>
      <c r="T85" s="449"/>
      <c r="U85" s="449"/>
      <c r="V85" s="449"/>
      <c r="W85" s="449"/>
      <c r="X85" s="449"/>
    </row>
    <row r="86" spans="1:24" ht="21">
      <c r="A86" s="449"/>
      <c r="B86" s="449"/>
      <c r="C86" s="449"/>
      <c r="D86" s="449"/>
      <c r="E86" s="449"/>
      <c r="F86" s="449"/>
      <c r="G86" s="449"/>
      <c r="H86" s="449"/>
      <c r="I86" s="449"/>
      <c r="J86" s="449"/>
      <c r="K86" s="449"/>
      <c r="L86" s="449"/>
      <c r="M86" s="449"/>
      <c r="N86" s="449"/>
      <c r="O86" s="449"/>
      <c r="P86" s="449"/>
      <c r="Q86" s="449"/>
      <c r="R86" s="449"/>
      <c r="S86" s="449"/>
      <c r="T86" s="449"/>
      <c r="U86" s="449"/>
      <c r="V86" s="449"/>
      <c r="W86" s="449"/>
      <c r="X86" s="449"/>
    </row>
    <row r="87" spans="1:24" ht="21">
      <c r="A87" s="449"/>
      <c r="B87" s="449"/>
      <c r="C87" s="449"/>
      <c r="D87" s="449"/>
      <c r="E87" s="449"/>
      <c r="F87" s="449"/>
      <c r="G87" s="449"/>
      <c r="H87" s="449"/>
      <c r="I87" s="449"/>
      <c r="J87" s="449"/>
      <c r="K87" s="449"/>
      <c r="L87" s="449"/>
      <c r="M87" s="449"/>
      <c r="N87" s="449"/>
      <c r="O87" s="449"/>
      <c r="P87" s="449"/>
      <c r="Q87" s="449"/>
      <c r="R87" s="449"/>
      <c r="S87" s="449"/>
      <c r="T87" s="449"/>
      <c r="U87" s="449"/>
      <c r="V87" s="449"/>
      <c r="W87" s="449"/>
      <c r="X87" s="449"/>
    </row>
    <row r="88" spans="1:24" ht="21">
      <c r="A88" s="449"/>
      <c r="B88" s="449"/>
      <c r="C88" s="449"/>
      <c r="D88" s="449"/>
      <c r="E88" s="449"/>
      <c r="F88" s="449"/>
      <c r="G88" s="449"/>
      <c r="H88" s="449"/>
      <c r="I88" s="449"/>
      <c r="J88" s="449"/>
      <c r="K88" s="449"/>
      <c r="L88" s="449"/>
      <c r="M88" s="449"/>
      <c r="N88" s="449"/>
      <c r="O88" s="449"/>
      <c r="P88" s="449"/>
      <c r="Q88" s="449"/>
      <c r="R88" s="449"/>
      <c r="S88" s="449"/>
      <c r="T88" s="449"/>
      <c r="U88" s="449"/>
      <c r="V88" s="449"/>
      <c r="W88" s="449"/>
      <c r="X88" s="449"/>
    </row>
    <row r="89" spans="1:24" ht="21">
      <c r="A89" s="449" t="s">
        <v>353</v>
      </c>
      <c r="B89" s="449"/>
      <c r="C89" s="449"/>
      <c r="D89" s="449"/>
      <c r="E89" s="449"/>
      <c r="F89" s="449"/>
      <c r="G89" s="449"/>
      <c r="H89" s="449"/>
      <c r="I89" s="449"/>
      <c r="J89" s="449"/>
      <c r="K89" s="449"/>
      <c r="L89" s="449"/>
      <c r="M89" s="449"/>
      <c r="N89" s="449"/>
      <c r="O89" s="449"/>
      <c r="P89" s="449"/>
      <c r="Q89" s="449"/>
      <c r="R89" s="449"/>
      <c r="S89" s="449"/>
      <c r="T89" s="449"/>
      <c r="U89" s="449"/>
      <c r="V89" s="449"/>
      <c r="W89" s="449"/>
      <c r="X89" s="449"/>
    </row>
    <row r="90" spans="1:24" ht="21">
      <c r="A90" s="449" t="s">
        <v>354</v>
      </c>
      <c r="B90" s="449"/>
      <c r="C90" s="449"/>
      <c r="D90" s="449"/>
      <c r="E90" s="449"/>
      <c r="F90" s="449"/>
      <c r="G90" s="449"/>
      <c r="H90" s="449"/>
      <c r="I90" s="449"/>
      <c r="J90" s="449"/>
      <c r="K90" s="449"/>
      <c r="L90" s="449"/>
      <c r="M90" s="449"/>
      <c r="N90" s="449"/>
      <c r="O90" s="449"/>
      <c r="P90" s="449"/>
      <c r="Q90" s="449"/>
      <c r="R90" s="449"/>
      <c r="S90" s="449"/>
      <c r="T90" s="449"/>
      <c r="U90" s="449"/>
      <c r="V90" s="449"/>
      <c r="W90" s="449"/>
      <c r="X90" s="449"/>
    </row>
    <row r="91" spans="1:24" ht="21">
      <c r="A91" s="449" t="s">
        <v>355</v>
      </c>
      <c r="B91" s="449"/>
      <c r="C91" s="449"/>
      <c r="D91" s="449"/>
      <c r="E91" s="449"/>
      <c r="F91" s="449"/>
      <c r="G91" s="449"/>
      <c r="H91" s="449"/>
      <c r="I91" s="449"/>
      <c r="J91" s="449"/>
      <c r="K91" s="449"/>
      <c r="L91" s="449"/>
      <c r="M91" s="449"/>
      <c r="N91" s="449"/>
      <c r="O91" s="449"/>
      <c r="P91" s="449"/>
      <c r="Q91" s="449"/>
      <c r="R91" s="449"/>
      <c r="S91" s="449"/>
      <c r="T91" s="449"/>
      <c r="U91" s="449"/>
      <c r="V91" s="449"/>
      <c r="W91" s="449"/>
      <c r="X91" s="449"/>
    </row>
    <row r="92" spans="1:24" ht="21">
      <c r="A92" s="449"/>
      <c r="B92" s="449"/>
      <c r="C92" s="449"/>
      <c r="D92" s="449"/>
      <c r="E92" s="449"/>
      <c r="F92" s="449"/>
      <c r="G92" s="449"/>
      <c r="H92" s="449"/>
      <c r="I92" s="449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49"/>
      <c r="U92" s="449"/>
      <c r="V92" s="449"/>
      <c r="W92" s="449"/>
      <c r="X92" s="449"/>
    </row>
    <row r="93" spans="1:24" ht="21">
      <c r="A93" s="449"/>
      <c r="B93" s="449"/>
      <c r="C93" s="449"/>
      <c r="D93" s="449"/>
      <c r="E93" s="449"/>
      <c r="F93" s="449"/>
      <c r="G93" s="449"/>
      <c r="H93" s="449"/>
      <c r="I93" s="449"/>
      <c r="J93" s="449"/>
      <c r="K93" s="449"/>
      <c r="L93" s="449"/>
      <c r="M93" s="449"/>
      <c r="N93" s="449"/>
      <c r="O93" s="449"/>
      <c r="P93" s="449"/>
      <c r="Q93" s="449"/>
      <c r="R93" s="449"/>
      <c r="S93" s="449"/>
      <c r="T93" s="449"/>
      <c r="U93" s="449"/>
      <c r="V93" s="449"/>
      <c r="W93" s="449"/>
      <c r="X93" s="449"/>
    </row>
    <row r="94" spans="1:24" ht="21">
      <c r="A94" s="449"/>
      <c r="B94" s="449"/>
      <c r="C94" s="449"/>
      <c r="D94" s="449"/>
      <c r="E94" s="449"/>
      <c r="F94" s="449"/>
      <c r="G94" s="449"/>
      <c r="H94" s="449"/>
      <c r="I94" s="449"/>
      <c r="J94" s="449"/>
      <c r="K94" s="449"/>
      <c r="L94" s="449"/>
      <c r="M94" s="449"/>
      <c r="N94" s="449"/>
      <c r="O94" s="449"/>
      <c r="P94" s="449"/>
      <c r="Q94" s="449"/>
      <c r="R94" s="449"/>
      <c r="S94" s="449"/>
      <c r="T94" s="449"/>
      <c r="U94" s="449"/>
      <c r="V94" s="449"/>
      <c r="W94" s="449"/>
      <c r="X94" s="449"/>
    </row>
    <row r="95" spans="1:24" ht="21">
      <c r="A95" s="449"/>
      <c r="B95" s="449"/>
      <c r="C95" s="449"/>
      <c r="D95" s="449"/>
      <c r="E95" s="449"/>
      <c r="F95" s="449"/>
      <c r="G95" s="449"/>
      <c r="H95" s="449"/>
      <c r="I95" s="449"/>
      <c r="J95" s="449"/>
      <c r="K95" s="449"/>
      <c r="L95" s="449"/>
      <c r="M95" s="449"/>
      <c r="N95" s="449"/>
      <c r="O95" s="449"/>
      <c r="P95" s="449"/>
      <c r="Q95" s="449"/>
      <c r="R95" s="449"/>
      <c r="S95" s="449"/>
      <c r="T95" s="449"/>
      <c r="U95" s="449"/>
      <c r="V95" s="449"/>
      <c r="W95" s="449"/>
      <c r="X95" s="449"/>
    </row>
    <row r="96" spans="1:24" ht="21">
      <c r="A96" s="449"/>
      <c r="B96" s="449"/>
      <c r="C96" s="449"/>
      <c r="D96" s="449"/>
      <c r="E96" s="449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</row>
    <row r="97" spans="1:24" ht="21">
      <c r="A97" s="449"/>
      <c r="B97" s="449"/>
      <c r="C97" s="449"/>
      <c r="D97" s="449"/>
      <c r="E97" s="449"/>
      <c r="F97" s="449"/>
      <c r="G97" s="449"/>
      <c r="H97" s="449"/>
      <c r="I97" s="449"/>
      <c r="J97" s="449"/>
      <c r="K97" s="449"/>
      <c r="L97" s="449"/>
      <c r="M97" s="449"/>
      <c r="N97" s="449"/>
      <c r="O97" s="449"/>
      <c r="P97" s="449"/>
      <c r="Q97" s="449"/>
      <c r="R97" s="449"/>
      <c r="S97" s="449"/>
      <c r="T97" s="449"/>
      <c r="U97" s="449"/>
      <c r="V97" s="449"/>
      <c r="W97" s="449"/>
      <c r="X97" s="449"/>
    </row>
    <row r="98" spans="1:24" ht="21">
      <c r="A98" s="449"/>
      <c r="B98" s="449"/>
      <c r="C98" s="449"/>
      <c r="D98" s="449"/>
      <c r="E98" s="449"/>
      <c r="F98" s="449"/>
      <c r="G98" s="449"/>
      <c r="H98" s="449"/>
      <c r="I98" s="449"/>
      <c r="J98" s="449"/>
      <c r="K98" s="449"/>
      <c r="L98" s="449"/>
      <c r="M98" s="449"/>
      <c r="N98" s="449"/>
      <c r="O98" s="449"/>
      <c r="P98" s="449"/>
      <c r="Q98" s="449"/>
      <c r="R98" s="449"/>
      <c r="S98" s="449"/>
      <c r="T98" s="449"/>
      <c r="U98" s="449"/>
      <c r="V98" s="449"/>
      <c r="W98" s="449"/>
      <c r="X98" s="449"/>
    </row>
    <row r="99" spans="1:24" ht="21">
      <c r="A99" s="449"/>
      <c r="B99" s="449"/>
      <c r="C99" s="449"/>
      <c r="D99" s="449"/>
      <c r="E99" s="449"/>
      <c r="F99" s="449"/>
      <c r="G99" s="449"/>
      <c r="H99" s="449"/>
      <c r="I99" s="449"/>
      <c r="J99" s="449"/>
      <c r="K99" s="449"/>
      <c r="L99" s="449"/>
      <c r="M99" s="449"/>
      <c r="N99" s="449"/>
      <c r="O99" s="449"/>
      <c r="P99" s="449"/>
      <c r="Q99" s="449"/>
      <c r="R99" s="449"/>
      <c r="S99" s="449"/>
      <c r="T99" s="449"/>
      <c r="U99" s="449"/>
      <c r="V99" s="449"/>
      <c r="W99" s="449"/>
      <c r="X99" s="449"/>
    </row>
    <row r="100" spans="1:24" ht="21">
      <c r="A100" s="449"/>
      <c r="B100" s="449"/>
      <c r="C100" s="449"/>
      <c r="D100" s="449"/>
      <c r="E100" s="449"/>
      <c r="F100" s="449"/>
      <c r="G100" s="449"/>
      <c r="H100" s="449"/>
      <c r="I100" s="449"/>
      <c r="J100" s="449"/>
      <c r="K100" s="449"/>
      <c r="L100" s="449"/>
      <c r="M100" s="449"/>
      <c r="N100" s="449"/>
      <c r="O100" s="449"/>
      <c r="P100" s="449"/>
      <c r="Q100" s="449"/>
      <c r="R100" s="449"/>
      <c r="S100" s="449"/>
      <c r="T100" s="449"/>
      <c r="U100" s="449"/>
      <c r="V100" s="449"/>
      <c r="W100" s="449"/>
      <c r="X100" s="449"/>
    </row>
    <row r="101" spans="1:24" ht="21">
      <c r="A101" s="449"/>
      <c r="B101" s="449"/>
      <c r="C101" s="449"/>
      <c r="D101" s="449"/>
      <c r="E101" s="449"/>
      <c r="F101" s="449"/>
      <c r="G101" s="449"/>
      <c r="H101" s="449"/>
      <c r="I101" s="449"/>
      <c r="J101" s="449"/>
      <c r="K101" s="449"/>
      <c r="L101" s="449"/>
      <c r="M101" s="449"/>
      <c r="N101" s="449"/>
      <c r="O101" s="449"/>
      <c r="P101" s="449"/>
      <c r="Q101" s="449"/>
      <c r="R101" s="449"/>
      <c r="S101" s="449"/>
      <c r="T101" s="449"/>
      <c r="U101" s="449"/>
      <c r="V101" s="449"/>
      <c r="W101" s="449"/>
      <c r="X101" s="449"/>
    </row>
    <row r="102" spans="1:24" ht="21">
      <c r="A102" s="449"/>
      <c r="B102" s="449"/>
      <c r="C102" s="449"/>
      <c r="D102" s="449"/>
      <c r="E102" s="449"/>
      <c r="F102" s="449"/>
      <c r="G102" s="449"/>
      <c r="H102" s="449"/>
      <c r="I102" s="449"/>
      <c r="J102" s="449"/>
      <c r="K102" s="449"/>
      <c r="L102" s="449"/>
      <c r="M102" s="449"/>
      <c r="N102" s="449"/>
      <c r="O102" s="449"/>
      <c r="P102" s="449"/>
      <c r="Q102" s="449"/>
      <c r="R102" s="449"/>
      <c r="S102" s="449"/>
      <c r="T102" s="449"/>
      <c r="U102" s="449"/>
      <c r="V102" s="449"/>
      <c r="W102" s="449"/>
      <c r="X102" s="449"/>
    </row>
    <row r="103" spans="1:24" ht="21">
      <c r="A103" s="449"/>
      <c r="B103" s="449"/>
      <c r="C103" s="449"/>
      <c r="D103" s="449"/>
      <c r="E103" s="449"/>
      <c r="F103" s="449"/>
      <c r="G103" s="449"/>
      <c r="H103" s="449"/>
      <c r="I103" s="449"/>
      <c r="J103" s="449"/>
      <c r="K103" s="449"/>
      <c r="L103" s="449"/>
      <c r="M103" s="449"/>
      <c r="N103" s="449"/>
      <c r="O103" s="449"/>
      <c r="P103" s="449"/>
      <c r="Q103" s="449"/>
      <c r="R103" s="449"/>
      <c r="S103" s="449"/>
      <c r="T103" s="449"/>
      <c r="U103" s="449"/>
      <c r="V103" s="449"/>
      <c r="W103" s="449"/>
      <c r="X103" s="449"/>
    </row>
    <row r="104" spans="1:24" ht="21">
      <c r="A104" s="449"/>
      <c r="B104" s="449"/>
      <c r="C104" s="449"/>
      <c r="D104" s="449"/>
      <c r="E104" s="449"/>
      <c r="F104" s="449"/>
      <c r="G104" s="449"/>
      <c r="H104" s="449"/>
      <c r="I104" s="449"/>
      <c r="J104" s="449"/>
      <c r="K104" s="449"/>
      <c r="L104" s="449"/>
      <c r="M104" s="449"/>
      <c r="N104" s="449"/>
      <c r="O104" s="449"/>
      <c r="P104" s="449"/>
      <c r="Q104" s="449"/>
      <c r="R104" s="449"/>
      <c r="S104" s="449"/>
      <c r="T104" s="449"/>
      <c r="U104" s="449"/>
      <c r="V104" s="449"/>
      <c r="W104" s="449"/>
      <c r="X104" s="449"/>
    </row>
    <row r="105" spans="1:24" ht="21">
      <c r="A105" s="449"/>
      <c r="B105" s="449"/>
      <c r="C105" s="449"/>
      <c r="D105" s="449"/>
      <c r="E105" s="449"/>
      <c r="F105" s="449"/>
      <c r="G105" s="449"/>
      <c r="H105" s="449"/>
      <c r="I105" s="449"/>
      <c r="J105" s="449"/>
      <c r="K105" s="449"/>
      <c r="L105" s="449"/>
      <c r="M105" s="449"/>
      <c r="N105" s="449"/>
      <c r="O105" s="449"/>
      <c r="P105" s="449"/>
      <c r="Q105" s="449"/>
      <c r="R105" s="449"/>
      <c r="S105" s="449"/>
      <c r="T105" s="449"/>
      <c r="U105" s="449"/>
      <c r="V105" s="449"/>
      <c r="W105" s="449"/>
      <c r="X105" s="449"/>
    </row>
    <row r="106" spans="1:24" ht="21">
      <c r="A106" s="449"/>
      <c r="B106" s="449"/>
      <c r="C106" s="449"/>
      <c r="D106" s="449"/>
      <c r="E106" s="449"/>
      <c r="F106" s="449"/>
      <c r="G106" s="449"/>
      <c r="H106" s="449"/>
      <c r="I106" s="449"/>
      <c r="J106" s="449"/>
      <c r="K106" s="449"/>
      <c r="L106" s="449"/>
      <c r="M106" s="449"/>
      <c r="N106" s="449"/>
      <c r="O106" s="449"/>
      <c r="P106" s="449"/>
      <c r="Q106" s="449"/>
      <c r="R106" s="449"/>
      <c r="S106" s="449"/>
      <c r="T106" s="449"/>
      <c r="U106" s="449"/>
      <c r="V106" s="449"/>
      <c r="W106" s="449"/>
      <c r="X106" s="449"/>
    </row>
    <row r="107" spans="1:24" ht="21">
      <c r="A107" s="449"/>
      <c r="B107" s="449"/>
      <c r="C107" s="449"/>
      <c r="D107" s="449"/>
      <c r="E107" s="449"/>
      <c r="F107" s="449"/>
      <c r="G107" s="449"/>
      <c r="H107" s="449"/>
      <c r="I107" s="449"/>
      <c r="J107" s="449"/>
      <c r="K107" s="449"/>
      <c r="L107" s="449"/>
      <c r="M107" s="449"/>
      <c r="N107" s="449"/>
      <c r="O107" s="449"/>
      <c r="P107" s="449"/>
      <c r="Q107" s="449"/>
      <c r="R107" s="449"/>
      <c r="S107" s="449"/>
      <c r="T107" s="449"/>
      <c r="U107" s="449"/>
      <c r="V107" s="449"/>
      <c r="W107" s="449"/>
      <c r="X107" s="449"/>
    </row>
    <row r="108" spans="1:24" ht="21">
      <c r="A108" s="449"/>
      <c r="B108" s="449"/>
      <c r="C108" s="449"/>
      <c r="D108" s="449"/>
      <c r="E108" s="449"/>
      <c r="F108" s="449"/>
      <c r="G108" s="449"/>
      <c r="H108" s="449"/>
      <c r="I108" s="449"/>
      <c r="J108" s="449"/>
      <c r="K108" s="449"/>
      <c r="L108" s="449"/>
      <c r="M108" s="449"/>
      <c r="N108" s="449"/>
      <c r="O108" s="449"/>
      <c r="P108" s="449"/>
      <c r="Q108" s="449"/>
      <c r="R108" s="449"/>
      <c r="S108" s="449"/>
      <c r="T108" s="449"/>
      <c r="U108" s="449"/>
      <c r="V108" s="449"/>
      <c r="W108" s="449"/>
      <c r="X108" s="449"/>
    </row>
    <row r="109" spans="1:24" ht="21">
      <c r="A109" s="449"/>
      <c r="B109" s="449"/>
      <c r="C109" s="449"/>
      <c r="D109" s="449"/>
      <c r="E109" s="449"/>
      <c r="F109" s="449"/>
      <c r="G109" s="449"/>
      <c r="H109" s="449"/>
      <c r="I109" s="449"/>
      <c r="J109" s="449"/>
      <c r="K109" s="449"/>
      <c r="L109" s="449"/>
      <c r="M109" s="449"/>
      <c r="N109" s="449"/>
      <c r="O109" s="449"/>
      <c r="P109" s="449"/>
      <c r="Q109" s="449"/>
      <c r="R109" s="449"/>
      <c r="S109" s="449"/>
      <c r="T109" s="449"/>
      <c r="U109" s="449"/>
      <c r="V109" s="449"/>
      <c r="W109" s="449"/>
      <c r="X109" s="449"/>
    </row>
    <row r="110" spans="1:24" ht="21">
      <c r="A110" s="449"/>
      <c r="B110" s="449"/>
      <c r="C110" s="449"/>
      <c r="D110" s="449"/>
      <c r="E110" s="449"/>
      <c r="F110" s="449"/>
      <c r="G110" s="449"/>
      <c r="H110" s="449"/>
      <c r="I110" s="449"/>
      <c r="J110" s="449"/>
      <c r="K110" s="449"/>
      <c r="L110" s="449"/>
      <c r="M110" s="449"/>
      <c r="N110" s="449"/>
      <c r="O110" s="449"/>
      <c r="P110" s="449"/>
      <c r="Q110" s="449"/>
      <c r="R110" s="449"/>
      <c r="S110" s="449"/>
      <c r="T110" s="449"/>
      <c r="U110" s="449"/>
      <c r="V110" s="449"/>
      <c r="W110" s="449"/>
      <c r="X110" s="449"/>
    </row>
    <row r="111" spans="1:24" ht="21">
      <c r="A111" s="449"/>
      <c r="B111" s="449"/>
      <c r="C111" s="449"/>
      <c r="D111" s="449"/>
      <c r="E111" s="449"/>
      <c r="F111" s="449"/>
      <c r="G111" s="449"/>
      <c r="H111" s="449"/>
      <c r="I111" s="449"/>
      <c r="J111" s="449"/>
      <c r="K111" s="449"/>
      <c r="L111" s="449"/>
      <c r="M111" s="449"/>
      <c r="N111" s="449"/>
      <c r="O111" s="449"/>
      <c r="P111" s="449"/>
      <c r="Q111" s="449"/>
      <c r="R111" s="449"/>
      <c r="S111" s="449"/>
      <c r="T111" s="449"/>
      <c r="U111" s="449"/>
      <c r="V111" s="449"/>
      <c r="W111" s="449"/>
      <c r="X111" s="449"/>
    </row>
    <row r="112" spans="1:24" ht="21">
      <c r="A112" s="449"/>
      <c r="B112" s="449"/>
      <c r="C112" s="449"/>
      <c r="D112" s="449"/>
      <c r="E112" s="449"/>
      <c r="F112" s="449"/>
      <c r="G112" s="449"/>
      <c r="H112" s="449"/>
      <c r="I112" s="449"/>
      <c r="J112" s="449"/>
      <c r="K112" s="449"/>
      <c r="L112" s="449"/>
      <c r="M112" s="449"/>
      <c r="N112" s="449"/>
      <c r="O112" s="449"/>
      <c r="P112" s="449"/>
      <c r="Q112" s="449"/>
      <c r="R112" s="449"/>
      <c r="S112" s="449"/>
      <c r="T112" s="449"/>
      <c r="U112" s="449"/>
      <c r="V112" s="449"/>
      <c r="W112" s="449"/>
      <c r="X112" s="449"/>
    </row>
    <row r="113" spans="1:24" ht="21">
      <c r="A113" s="449"/>
      <c r="B113" s="449"/>
      <c r="C113" s="449"/>
      <c r="D113" s="449"/>
      <c r="E113" s="449"/>
      <c r="F113" s="449"/>
      <c r="G113" s="449"/>
      <c r="H113" s="449"/>
      <c r="I113" s="449"/>
      <c r="J113" s="449"/>
      <c r="K113" s="449"/>
      <c r="L113" s="449"/>
      <c r="M113" s="449"/>
      <c r="N113" s="449"/>
      <c r="O113" s="449"/>
      <c r="P113" s="449"/>
      <c r="Q113" s="449"/>
      <c r="R113" s="449"/>
      <c r="S113" s="449"/>
      <c r="T113" s="449"/>
      <c r="U113" s="449"/>
      <c r="V113" s="449"/>
      <c r="W113" s="449"/>
      <c r="X113" s="449"/>
    </row>
    <row r="114" spans="1:24" ht="21">
      <c r="A114" s="449"/>
      <c r="B114" s="449"/>
      <c r="C114" s="449"/>
      <c r="D114" s="449"/>
      <c r="E114" s="449"/>
      <c r="F114" s="449"/>
      <c r="G114" s="449"/>
      <c r="H114" s="449"/>
      <c r="I114" s="449"/>
      <c r="J114" s="449"/>
      <c r="K114" s="449"/>
      <c r="L114" s="449"/>
      <c r="M114" s="449"/>
      <c r="N114" s="449"/>
      <c r="O114" s="449"/>
      <c r="P114" s="449"/>
      <c r="Q114" s="449"/>
      <c r="R114" s="449"/>
      <c r="S114" s="449"/>
      <c r="T114" s="449"/>
      <c r="U114" s="449"/>
      <c r="V114" s="449"/>
      <c r="W114" s="449"/>
      <c r="X114" s="449"/>
    </row>
    <row r="115" spans="1:24" ht="21">
      <c r="A115" s="449"/>
      <c r="B115" s="449"/>
      <c r="C115" s="449"/>
      <c r="D115" s="449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</row>
    <row r="116" spans="1:24" ht="21">
      <c r="A116" s="449"/>
      <c r="B116" s="449"/>
      <c r="C116" s="449"/>
      <c r="D116" s="449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</row>
    <row r="117" spans="1:24" ht="21">
      <c r="A117" s="449"/>
      <c r="B117" s="449"/>
      <c r="C117" s="449"/>
      <c r="D117" s="449"/>
      <c r="E117" s="449"/>
      <c r="F117" s="449"/>
      <c r="G117" s="449"/>
      <c r="H117" s="449"/>
      <c r="I117" s="449"/>
      <c r="J117" s="449"/>
      <c r="K117" s="449"/>
      <c r="L117" s="449"/>
      <c r="M117" s="449"/>
      <c r="N117" s="449"/>
      <c r="O117" s="449"/>
      <c r="P117" s="449"/>
      <c r="Q117" s="449"/>
      <c r="R117" s="449"/>
      <c r="S117" s="449"/>
      <c r="T117" s="449"/>
      <c r="U117" s="449"/>
      <c r="V117" s="449"/>
      <c r="W117" s="449"/>
      <c r="X117" s="449"/>
    </row>
    <row r="118" spans="1:24" ht="21">
      <c r="A118" s="449"/>
      <c r="B118" s="449"/>
      <c r="C118" s="449"/>
      <c r="D118" s="449"/>
      <c r="E118" s="449"/>
      <c r="F118" s="449"/>
      <c r="G118" s="449"/>
      <c r="H118" s="449"/>
      <c r="I118" s="449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49"/>
      <c r="U118" s="449"/>
      <c r="V118" s="449"/>
      <c r="W118" s="449"/>
      <c r="X118" s="449"/>
    </row>
    <row r="119" spans="1:24" ht="21">
      <c r="A119" s="449"/>
      <c r="B119" s="449"/>
      <c r="C119" s="449"/>
      <c r="D119" s="449"/>
      <c r="E119" s="449"/>
      <c r="F119" s="449"/>
      <c r="G119" s="449"/>
      <c r="H119" s="449"/>
      <c r="I119" s="449"/>
      <c r="J119" s="449"/>
      <c r="K119" s="449"/>
      <c r="L119" s="449"/>
      <c r="M119" s="449"/>
      <c r="N119" s="449"/>
      <c r="O119" s="449"/>
      <c r="P119" s="449"/>
      <c r="Q119" s="449"/>
      <c r="R119" s="449"/>
      <c r="S119" s="449"/>
      <c r="T119" s="449"/>
      <c r="U119" s="449"/>
      <c r="V119" s="449"/>
      <c r="W119" s="449"/>
      <c r="X119" s="449"/>
    </row>
    <row r="120" spans="1:24" ht="21">
      <c r="A120" s="449"/>
      <c r="B120" s="449"/>
      <c r="C120" s="449"/>
      <c r="D120" s="449"/>
      <c r="E120" s="449"/>
      <c r="F120" s="449"/>
      <c r="G120" s="449"/>
      <c r="H120" s="449"/>
      <c r="I120" s="449"/>
      <c r="J120" s="449"/>
      <c r="K120" s="449"/>
      <c r="L120" s="449"/>
      <c r="M120" s="449"/>
      <c r="N120" s="449"/>
      <c r="O120" s="449"/>
      <c r="P120" s="449"/>
      <c r="Q120" s="449"/>
      <c r="R120" s="449"/>
      <c r="S120" s="449"/>
      <c r="T120" s="449"/>
      <c r="U120" s="449"/>
      <c r="V120" s="449"/>
      <c r="W120" s="449"/>
      <c r="X120" s="449"/>
    </row>
    <row r="121" spans="1:24" ht="21">
      <c r="A121" s="449"/>
      <c r="B121" s="449"/>
      <c r="C121" s="449"/>
      <c r="D121" s="449"/>
      <c r="E121" s="449"/>
      <c r="F121" s="449"/>
      <c r="G121" s="449"/>
      <c r="H121" s="449"/>
      <c r="I121" s="449"/>
      <c r="J121" s="449"/>
      <c r="K121" s="449"/>
      <c r="L121" s="449"/>
      <c r="M121" s="449"/>
      <c r="N121" s="449"/>
      <c r="O121" s="449"/>
      <c r="P121" s="449"/>
      <c r="Q121" s="449"/>
      <c r="R121" s="449"/>
      <c r="S121" s="449"/>
      <c r="T121" s="449"/>
      <c r="U121" s="449"/>
      <c r="V121" s="449"/>
      <c r="W121" s="449"/>
      <c r="X121" s="449"/>
    </row>
    <row r="122" spans="1:24" ht="21">
      <c r="A122" s="449"/>
      <c r="B122" s="449"/>
      <c r="C122" s="449"/>
      <c r="D122" s="449"/>
      <c r="E122" s="449"/>
      <c r="F122" s="449"/>
      <c r="G122" s="449"/>
      <c r="H122" s="449"/>
      <c r="I122" s="449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49"/>
      <c r="U122" s="449"/>
      <c r="V122" s="449"/>
      <c r="W122" s="449"/>
      <c r="X122" s="449"/>
    </row>
    <row r="123" spans="1:24" ht="21">
      <c r="A123" s="449"/>
      <c r="B123" s="449"/>
      <c r="C123" s="449"/>
      <c r="D123" s="449"/>
      <c r="E123" s="449"/>
      <c r="F123" s="449"/>
      <c r="G123" s="449"/>
      <c r="H123" s="449"/>
      <c r="I123" s="449"/>
      <c r="J123" s="449"/>
      <c r="K123" s="449"/>
      <c r="L123" s="449"/>
      <c r="M123" s="449"/>
      <c r="N123" s="449"/>
      <c r="O123" s="449"/>
      <c r="P123" s="449"/>
      <c r="Q123" s="449"/>
      <c r="R123" s="449"/>
      <c r="S123" s="449"/>
      <c r="T123" s="449"/>
      <c r="U123" s="449"/>
      <c r="V123" s="449"/>
      <c r="W123" s="449"/>
      <c r="X123" s="449"/>
    </row>
    <row r="124" spans="1:24" ht="21">
      <c r="A124" s="449"/>
      <c r="B124" s="449"/>
      <c r="C124" s="449"/>
      <c r="D124" s="449"/>
      <c r="E124" s="449"/>
      <c r="F124" s="449"/>
      <c r="G124" s="449"/>
      <c r="H124" s="449"/>
      <c r="I124" s="449"/>
      <c r="J124" s="449"/>
      <c r="K124" s="449"/>
      <c r="L124" s="449"/>
      <c r="M124" s="449"/>
      <c r="N124" s="449"/>
      <c r="O124" s="449"/>
      <c r="P124" s="449"/>
      <c r="Q124" s="449"/>
      <c r="R124" s="449"/>
      <c r="S124" s="449"/>
      <c r="T124" s="449"/>
      <c r="U124" s="449"/>
      <c r="V124" s="449"/>
      <c r="W124" s="449"/>
      <c r="X124" s="449"/>
    </row>
    <row r="125" spans="1:24" ht="21">
      <c r="A125" s="449"/>
      <c r="B125" s="449"/>
      <c r="C125" s="449"/>
      <c r="D125" s="449"/>
      <c r="E125" s="449"/>
      <c r="F125" s="449"/>
      <c r="G125" s="449"/>
      <c r="H125" s="449"/>
      <c r="I125" s="449"/>
      <c r="J125" s="449"/>
      <c r="K125" s="449"/>
      <c r="L125" s="449"/>
      <c r="M125" s="449"/>
      <c r="N125" s="449"/>
      <c r="O125" s="449"/>
      <c r="P125" s="449"/>
      <c r="Q125" s="449"/>
      <c r="R125" s="449"/>
      <c r="S125" s="449"/>
      <c r="T125" s="449"/>
      <c r="U125" s="449"/>
      <c r="V125" s="449"/>
      <c r="W125" s="449"/>
      <c r="X125" s="449"/>
    </row>
    <row r="126" spans="1:24" ht="21">
      <c r="A126" s="449"/>
      <c r="B126" s="449"/>
      <c r="C126" s="449"/>
      <c r="D126" s="449"/>
      <c r="E126" s="449"/>
      <c r="F126" s="449"/>
      <c r="G126" s="449"/>
      <c r="H126" s="449"/>
      <c r="I126" s="449"/>
      <c r="J126" s="449"/>
      <c r="K126" s="449"/>
      <c r="L126" s="449"/>
      <c r="M126" s="449"/>
      <c r="N126" s="449"/>
      <c r="O126" s="449"/>
      <c r="P126" s="449"/>
      <c r="Q126" s="449"/>
      <c r="R126" s="449"/>
      <c r="S126" s="449"/>
      <c r="T126" s="449"/>
      <c r="U126" s="449"/>
      <c r="V126" s="449"/>
      <c r="W126" s="449"/>
      <c r="X126" s="449"/>
    </row>
  </sheetData>
  <sheetProtection password="CCC5" sheet="1" objects="1" scenarios="1"/>
  <mergeCells count="15">
    <mergeCell ref="A1:V1"/>
    <mergeCell ref="A2:V2"/>
    <mergeCell ref="W2:X2"/>
    <mergeCell ref="A3:A5"/>
    <mergeCell ref="B3:K3"/>
    <mergeCell ref="L3:U3"/>
    <mergeCell ref="V3:V5"/>
    <mergeCell ref="W3:W5"/>
    <mergeCell ref="X3:X5"/>
    <mergeCell ref="B4:E4"/>
    <mergeCell ref="F4:J4"/>
    <mergeCell ref="K4:K5"/>
    <mergeCell ref="L4:O4"/>
    <mergeCell ref="P4:T4"/>
    <mergeCell ref="U4:U5"/>
  </mergeCells>
  <pageMargins left="0.261811024" right="0" top="0" bottom="0" header="0.31496062992126" footer="0.2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4"/>
  <sheetViews>
    <sheetView tabSelected="1" workbookViewId="0">
      <selection activeCell="C9" sqref="C9"/>
    </sheetView>
  </sheetViews>
  <sheetFormatPr defaultRowHeight="21"/>
  <cols>
    <col min="1" max="1" width="9.140625" style="329" customWidth="1"/>
    <col min="2" max="2" width="39.42578125" style="329" customWidth="1"/>
    <col min="3" max="3" width="104.5703125" style="329" bestFit="1" customWidth="1"/>
    <col min="4" max="256" width="9.140625" style="329"/>
    <col min="257" max="257" width="9.140625" style="329" customWidth="1"/>
    <col min="258" max="258" width="39.42578125" style="329" customWidth="1"/>
    <col min="259" max="259" width="109.42578125" style="329" customWidth="1"/>
    <col min="260" max="512" width="9.140625" style="329"/>
    <col min="513" max="513" width="9.140625" style="329" customWidth="1"/>
    <col min="514" max="514" width="39.42578125" style="329" customWidth="1"/>
    <col min="515" max="515" width="109.42578125" style="329" customWidth="1"/>
    <col min="516" max="768" width="9.140625" style="329"/>
    <col min="769" max="769" width="9.140625" style="329" customWidth="1"/>
    <col min="770" max="770" width="39.42578125" style="329" customWidth="1"/>
    <col min="771" max="771" width="109.42578125" style="329" customWidth="1"/>
    <col min="772" max="1024" width="9.140625" style="329"/>
    <col min="1025" max="1025" width="9.140625" style="329" customWidth="1"/>
    <col min="1026" max="1026" width="39.42578125" style="329" customWidth="1"/>
    <col min="1027" max="1027" width="109.42578125" style="329" customWidth="1"/>
    <col min="1028" max="1280" width="9.140625" style="329"/>
    <col min="1281" max="1281" width="9.140625" style="329" customWidth="1"/>
    <col min="1282" max="1282" width="39.42578125" style="329" customWidth="1"/>
    <col min="1283" max="1283" width="109.42578125" style="329" customWidth="1"/>
    <col min="1284" max="1536" width="9.140625" style="329"/>
    <col min="1537" max="1537" width="9.140625" style="329" customWidth="1"/>
    <col min="1538" max="1538" width="39.42578125" style="329" customWidth="1"/>
    <col min="1539" max="1539" width="109.42578125" style="329" customWidth="1"/>
    <col min="1540" max="1792" width="9.140625" style="329"/>
    <col min="1793" max="1793" width="9.140625" style="329" customWidth="1"/>
    <col min="1794" max="1794" width="39.42578125" style="329" customWidth="1"/>
    <col min="1795" max="1795" width="109.42578125" style="329" customWidth="1"/>
    <col min="1796" max="2048" width="9.140625" style="329"/>
    <col min="2049" max="2049" width="9.140625" style="329" customWidth="1"/>
    <col min="2050" max="2050" width="39.42578125" style="329" customWidth="1"/>
    <col min="2051" max="2051" width="109.42578125" style="329" customWidth="1"/>
    <col min="2052" max="2304" width="9.140625" style="329"/>
    <col min="2305" max="2305" width="9.140625" style="329" customWidth="1"/>
    <col min="2306" max="2306" width="39.42578125" style="329" customWidth="1"/>
    <col min="2307" max="2307" width="109.42578125" style="329" customWidth="1"/>
    <col min="2308" max="2560" width="9.140625" style="329"/>
    <col min="2561" max="2561" width="9.140625" style="329" customWidth="1"/>
    <col min="2562" max="2562" width="39.42578125" style="329" customWidth="1"/>
    <col min="2563" max="2563" width="109.42578125" style="329" customWidth="1"/>
    <col min="2564" max="2816" width="9.140625" style="329"/>
    <col min="2817" max="2817" width="9.140625" style="329" customWidth="1"/>
    <col min="2818" max="2818" width="39.42578125" style="329" customWidth="1"/>
    <col min="2819" max="2819" width="109.42578125" style="329" customWidth="1"/>
    <col min="2820" max="3072" width="9.140625" style="329"/>
    <col min="3073" max="3073" width="9.140625" style="329" customWidth="1"/>
    <col min="3074" max="3074" width="39.42578125" style="329" customWidth="1"/>
    <col min="3075" max="3075" width="109.42578125" style="329" customWidth="1"/>
    <col min="3076" max="3328" width="9.140625" style="329"/>
    <col min="3329" max="3329" width="9.140625" style="329" customWidth="1"/>
    <col min="3330" max="3330" width="39.42578125" style="329" customWidth="1"/>
    <col min="3331" max="3331" width="109.42578125" style="329" customWidth="1"/>
    <col min="3332" max="3584" width="9.140625" style="329"/>
    <col min="3585" max="3585" width="9.140625" style="329" customWidth="1"/>
    <col min="3586" max="3586" width="39.42578125" style="329" customWidth="1"/>
    <col min="3587" max="3587" width="109.42578125" style="329" customWidth="1"/>
    <col min="3588" max="3840" width="9.140625" style="329"/>
    <col min="3841" max="3841" width="9.140625" style="329" customWidth="1"/>
    <col min="3842" max="3842" width="39.42578125" style="329" customWidth="1"/>
    <col min="3843" max="3843" width="109.42578125" style="329" customWidth="1"/>
    <col min="3844" max="4096" width="9.140625" style="329"/>
    <col min="4097" max="4097" width="9.140625" style="329" customWidth="1"/>
    <col min="4098" max="4098" width="39.42578125" style="329" customWidth="1"/>
    <col min="4099" max="4099" width="109.42578125" style="329" customWidth="1"/>
    <col min="4100" max="4352" width="9.140625" style="329"/>
    <col min="4353" max="4353" width="9.140625" style="329" customWidth="1"/>
    <col min="4354" max="4354" width="39.42578125" style="329" customWidth="1"/>
    <col min="4355" max="4355" width="109.42578125" style="329" customWidth="1"/>
    <col min="4356" max="4608" width="9.140625" style="329"/>
    <col min="4609" max="4609" width="9.140625" style="329" customWidth="1"/>
    <col min="4610" max="4610" width="39.42578125" style="329" customWidth="1"/>
    <col min="4611" max="4611" width="109.42578125" style="329" customWidth="1"/>
    <col min="4612" max="4864" width="9.140625" style="329"/>
    <col min="4865" max="4865" width="9.140625" style="329" customWidth="1"/>
    <col min="4866" max="4866" width="39.42578125" style="329" customWidth="1"/>
    <col min="4867" max="4867" width="109.42578125" style="329" customWidth="1"/>
    <col min="4868" max="5120" width="9.140625" style="329"/>
    <col min="5121" max="5121" width="9.140625" style="329" customWidth="1"/>
    <col min="5122" max="5122" width="39.42578125" style="329" customWidth="1"/>
    <col min="5123" max="5123" width="109.42578125" style="329" customWidth="1"/>
    <col min="5124" max="5376" width="9.140625" style="329"/>
    <col min="5377" max="5377" width="9.140625" style="329" customWidth="1"/>
    <col min="5378" max="5378" width="39.42578125" style="329" customWidth="1"/>
    <col min="5379" max="5379" width="109.42578125" style="329" customWidth="1"/>
    <col min="5380" max="5632" width="9.140625" style="329"/>
    <col min="5633" max="5633" width="9.140625" style="329" customWidth="1"/>
    <col min="5634" max="5634" width="39.42578125" style="329" customWidth="1"/>
    <col min="5635" max="5635" width="109.42578125" style="329" customWidth="1"/>
    <col min="5636" max="5888" width="9.140625" style="329"/>
    <col min="5889" max="5889" width="9.140625" style="329" customWidth="1"/>
    <col min="5890" max="5890" width="39.42578125" style="329" customWidth="1"/>
    <col min="5891" max="5891" width="109.42578125" style="329" customWidth="1"/>
    <col min="5892" max="6144" width="9.140625" style="329"/>
    <col min="6145" max="6145" width="9.140625" style="329" customWidth="1"/>
    <col min="6146" max="6146" width="39.42578125" style="329" customWidth="1"/>
    <col min="6147" max="6147" width="109.42578125" style="329" customWidth="1"/>
    <col min="6148" max="6400" width="9.140625" style="329"/>
    <col min="6401" max="6401" width="9.140625" style="329" customWidth="1"/>
    <col min="6402" max="6402" width="39.42578125" style="329" customWidth="1"/>
    <col min="6403" max="6403" width="109.42578125" style="329" customWidth="1"/>
    <col min="6404" max="6656" width="9.140625" style="329"/>
    <col min="6657" max="6657" width="9.140625" style="329" customWidth="1"/>
    <col min="6658" max="6658" width="39.42578125" style="329" customWidth="1"/>
    <col min="6659" max="6659" width="109.42578125" style="329" customWidth="1"/>
    <col min="6660" max="6912" width="9.140625" style="329"/>
    <col min="6913" max="6913" width="9.140625" style="329" customWidth="1"/>
    <col min="6914" max="6914" width="39.42578125" style="329" customWidth="1"/>
    <col min="6915" max="6915" width="109.42578125" style="329" customWidth="1"/>
    <col min="6916" max="7168" width="9.140625" style="329"/>
    <col min="7169" max="7169" width="9.140625" style="329" customWidth="1"/>
    <col min="7170" max="7170" width="39.42578125" style="329" customWidth="1"/>
    <col min="7171" max="7171" width="109.42578125" style="329" customWidth="1"/>
    <col min="7172" max="7424" width="9.140625" style="329"/>
    <col min="7425" max="7425" width="9.140625" style="329" customWidth="1"/>
    <col min="7426" max="7426" width="39.42578125" style="329" customWidth="1"/>
    <col min="7427" max="7427" width="109.42578125" style="329" customWidth="1"/>
    <col min="7428" max="7680" width="9.140625" style="329"/>
    <col min="7681" max="7681" width="9.140625" style="329" customWidth="1"/>
    <col min="7682" max="7682" width="39.42578125" style="329" customWidth="1"/>
    <col min="7683" max="7683" width="109.42578125" style="329" customWidth="1"/>
    <col min="7684" max="7936" width="9.140625" style="329"/>
    <col min="7937" max="7937" width="9.140625" style="329" customWidth="1"/>
    <col min="7938" max="7938" width="39.42578125" style="329" customWidth="1"/>
    <col min="7939" max="7939" width="109.42578125" style="329" customWidth="1"/>
    <col min="7940" max="8192" width="9.140625" style="329"/>
    <col min="8193" max="8193" width="9.140625" style="329" customWidth="1"/>
    <col min="8194" max="8194" width="39.42578125" style="329" customWidth="1"/>
    <col min="8195" max="8195" width="109.42578125" style="329" customWidth="1"/>
    <col min="8196" max="8448" width="9.140625" style="329"/>
    <col min="8449" max="8449" width="9.140625" style="329" customWidth="1"/>
    <col min="8450" max="8450" width="39.42578125" style="329" customWidth="1"/>
    <col min="8451" max="8451" width="109.42578125" style="329" customWidth="1"/>
    <col min="8452" max="8704" width="9.140625" style="329"/>
    <col min="8705" max="8705" width="9.140625" style="329" customWidth="1"/>
    <col min="8706" max="8706" width="39.42578125" style="329" customWidth="1"/>
    <col min="8707" max="8707" width="109.42578125" style="329" customWidth="1"/>
    <col min="8708" max="8960" width="9.140625" style="329"/>
    <col min="8961" max="8961" width="9.140625" style="329" customWidth="1"/>
    <col min="8962" max="8962" width="39.42578125" style="329" customWidth="1"/>
    <col min="8963" max="8963" width="109.42578125" style="329" customWidth="1"/>
    <col min="8964" max="9216" width="9.140625" style="329"/>
    <col min="9217" max="9217" width="9.140625" style="329" customWidth="1"/>
    <col min="9218" max="9218" width="39.42578125" style="329" customWidth="1"/>
    <col min="9219" max="9219" width="109.42578125" style="329" customWidth="1"/>
    <col min="9220" max="9472" width="9.140625" style="329"/>
    <col min="9473" max="9473" width="9.140625" style="329" customWidth="1"/>
    <col min="9474" max="9474" width="39.42578125" style="329" customWidth="1"/>
    <col min="9475" max="9475" width="109.42578125" style="329" customWidth="1"/>
    <col min="9476" max="9728" width="9.140625" style="329"/>
    <col min="9729" max="9729" width="9.140625" style="329" customWidth="1"/>
    <col min="9730" max="9730" width="39.42578125" style="329" customWidth="1"/>
    <col min="9731" max="9731" width="109.42578125" style="329" customWidth="1"/>
    <col min="9732" max="9984" width="9.140625" style="329"/>
    <col min="9985" max="9985" width="9.140625" style="329" customWidth="1"/>
    <col min="9986" max="9986" width="39.42578125" style="329" customWidth="1"/>
    <col min="9987" max="9987" width="109.42578125" style="329" customWidth="1"/>
    <col min="9988" max="10240" width="9.140625" style="329"/>
    <col min="10241" max="10241" width="9.140625" style="329" customWidth="1"/>
    <col min="10242" max="10242" width="39.42578125" style="329" customWidth="1"/>
    <col min="10243" max="10243" width="109.42578125" style="329" customWidth="1"/>
    <col min="10244" max="10496" width="9.140625" style="329"/>
    <col min="10497" max="10497" width="9.140625" style="329" customWidth="1"/>
    <col min="10498" max="10498" width="39.42578125" style="329" customWidth="1"/>
    <col min="10499" max="10499" width="109.42578125" style="329" customWidth="1"/>
    <col min="10500" max="10752" width="9.140625" style="329"/>
    <col min="10753" max="10753" width="9.140625" style="329" customWidth="1"/>
    <col min="10754" max="10754" width="39.42578125" style="329" customWidth="1"/>
    <col min="10755" max="10755" width="109.42578125" style="329" customWidth="1"/>
    <col min="10756" max="11008" width="9.140625" style="329"/>
    <col min="11009" max="11009" width="9.140625" style="329" customWidth="1"/>
    <col min="11010" max="11010" width="39.42578125" style="329" customWidth="1"/>
    <col min="11011" max="11011" width="109.42578125" style="329" customWidth="1"/>
    <col min="11012" max="11264" width="9.140625" style="329"/>
    <col min="11265" max="11265" width="9.140625" style="329" customWidth="1"/>
    <col min="11266" max="11266" width="39.42578125" style="329" customWidth="1"/>
    <col min="11267" max="11267" width="109.42578125" style="329" customWidth="1"/>
    <col min="11268" max="11520" width="9.140625" style="329"/>
    <col min="11521" max="11521" width="9.140625" style="329" customWidth="1"/>
    <col min="11522" max="11522" width="39.42578125" style="329" customWidth="1"/>
    <col min="11523" max="11523" width="109.42578125" style="329" customWidth="1"/>
    <col min="11524" max="11776" width="9.140625" style="329"/>
    <col min="11777" max="11777" width="9.140625" style="329" customWidth="1"/>
    <col min="11778" max="11778" width="39.42578125" style="329" customWidth="1"/>
    <col min="11779" max="11779" width="109.42578125" style="329" customWidth="1"/>
    <col min="11780" max="12032" width="9.140625" style="329"/>
    <col min="12033" max="12033" width="9.140625" style="329" customWidth="1"/>
    <col min="12034" max="12034" width="39.42578125" style="329" customWidth="1"/>
    <col min="12035" max="12035" width="109.42578125" style="329" customWidth="1"/>
    <col min="12036" max="12288" width="9.140625" style="329"/>
    <col min="12289" max="12289" width="9.140625" style="329" customWidth="1"/>
    <col min="12290" max="12290" width="39.42578125" style="329" customWidth="1"/>
    <col min="12291" max="12291" width="109.42578125" style="329" customWidth="1"/>
    <col min="12292" max="12544" width="9.140625" style="329"/>
    <col min="12545" max="12545" width="9.140625" style="329" customWidth="1"/>
    <col min="12546" max="12546" width="39.42578125" style="329" customWidth="1"/>
    <col min="12547" max="12547" width="109.42578125" style="329" customWidth="1"/>
    <col min="12548" max="12800" width="9.140625" style="329"/>
    <col min="12801" max="12801" width="9.140625" style="329" customWidth="1"/>
    <col min="12802" max="12802" width="39.42578125" style="329" customWidth="1"/>
    <col min="12803" max="12803" width="109.42578125" style="329" customWidth="1"/>
    <col min="12804" max="13056" width="9.140625" style="329"/>
    <col min="13057" max="13057" width="9.140625" style="329" customWidth="1"/>
    <col min="13058" max="13058" width="39.42578125" style="329" customWidth="1"/>
    <col min="13059" max="13059" width="109.42578125" style="329" customWidth="1"/>
    <col min="13060" max="13312" width="9.140625" style="329"/>
    <col min="13313" max="13313" width="9.140625" style="329" customWidth="1"/>
    <col min="13314" max="13314" width="39.42578125" style="329" customWidth="1"/>
    <col min="13315" max="13315" width="109.42578125" style="329" customWidth="1"/>
    <col min="13316" max="13568" width="9.140625" style="329"/>
    <col min="13569" max="13569" width="9.140625" style="329" customWidth="1"/>
    <col min="13570" max="13570" width="39.42578125" style="329" customWidth="1"/>
    <col min="13571" max="13571" width="109.42578125" style="329" customWidth="1"/>
    <col min="13572" max="13824" width="9.140625" style="329"/>
    <col min="13825" max="13825" width="9.140625" style="329" customWidth="1"/>
    <col min="13826" max="13826" width="39.42578125" style="329" customWidth="1"/>
    <col min="13827" max="13827" width="109.42578125" style="329" customWidth="1"/>
    <col min="13828" max="14080" width="9.140625" style="329"/>
    <col min="14081" max="14081" width="9.140625" style="329" customWidth="1"/>
    <col min="14082" max="14082" width="39.42578125" style="329" customWidth="1"/>
    <col min="14083" max="14083" width="109.42578125" style="329" customWidth="1"/>
    <col min="14084" max="14336" width="9.140625" style="329"/>
    <col min="14337" max="14337" width="9.140625" style="329" customWidth="1"/>
    <col min="14338" max="14338" width="39.42578125" style="329" customWidth="1"/>
    <col min="14339" max="14339" width="109.42578125" style="329" customWidth="1"/>
    <col min="14340" max="14592" width="9.140625" style="329"/>
    <col min="14593" max="14593" width="9.140625" style="329" customWidth="1"/>
    <col min="14594" max="14594" width="39.42578125" style="329" customWidth="1"/>
    <col min="14595" max="14595" width="109.42578125" style="329" customWidth="1"/>
    <col min="14596" max="14848" width="9.140625" style="329"/>
    <col min="14849" max="14849" width="9.140625" style="329" customWidth="1"/>
    <col min="14850" max="14850" width="39.42578125" style="329" customWidth="1"/>
    <col min="14851" max="14851" width="109.42578125" style="329" customWidth="1"/>
    <col min="14852" max="15104" width="9.140625" style="329"/>
    <col min="15105" max="15105" width="9.140625" style="329" customWidth="1"/>
    <col min="15106" max="15106" width="39.42578125" style="329" customWidth="1"/>
    <col min="15107" max="15107" width="109.42578125" style="329" customWidth="1"/>
    <col min="15108" max="15360" width="9.140625" style="329"/>
    <col min="15361" max="15361" width="9.140625" style="329" customWidth="1"/>
    <col min="15362" max="15362" width="39.42578125" style="329" customWidth="1"/>
    <col min="15363" max="15363" width="109.42578125" style="329" customWidth="1"/>
    <col min="15364" max="15616" width="9.140625" style="329"/>
    <col min="15617" max="15617" width="9.140625" style="329" customWidth="1"/>
    <col min="15618" max="15618" width="39.42578125" style="329" customWidth="1"/>
    <col min="15619" max="15619" width="109.42578125" style="329" customWidth="1"/>
    <col min="15620" max="15872" width="9.140625" style="329"/>
    <col min="15873" max="15873" width="9.140625" style="329" customWidth="1"/>
    <col min="15874" max="15874" width="39.42578125" style="329" customWidth="1"/>
    <col min="15875" max="15875" width="109.42578125" style="329" customWidth="1"/>
    <col min="15876" max="16128" width="9.140625" style="329"/>
    <col min="16129" max="16129" width="9.140625" style="329" customWidth="1"/>
    <col min="16130" max="16130" width="39.42578125" style="329" customWidth="1"/>
    <col min="16131" max="16131" width="109.42578125" style="329" customWidth="1"/>
    <col min="16132" max="16384" width="9.140625" style="329"/>
  </cols>
  <sheetData>
    <row r="1" spans="1:3">
      <c r="A1" s="328" t="s">
        <v>356</v>
      </c>
    </row>
    <row r="2" spans="1:3">
      <c r="A2" s="329" t="s">
        <v>357</v>
      </c>
    </row>
    <row r="3" spans="1:3">
      <c r="A3" s="330" t="s">
        <v>252</v>
      </c>
      <c r="B3" s="331" t="s">
        <v>329</v>
      </c>
      <c r="C3" s="331" t="s">
        <v>253</v>
      </c>
    </row>
    <row r="4" spans="1:3" ht="105">
      <c r="A4" s="330">
        <v>1</v>
      </c>
      <c r="B4" s="488" t="s">
        <v>358</v>
      </c>
      <c r="C4" s="489" t="s">
        <v>413</v>
      </c>
    </row>
  </sheetData>
  <sheetProtection password="CCC5" sheet="1" objects="1" scenarios="1"/>
  <pageMargins left="0.7" right="0" top="0.75" bottom="0.75" header="0.3" footer="0.3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6" tint="-0.249977111117893"/>
  </sheetPr>
  <dimension ref="A1:L176"/>
  <sheetViews>
    <sheetView zoomScale="90" zoomScaleNormal="90" workbookViewId="0">
      <selection activeCell="F17" sqref="F17"/>
    </sheetView>
  </sheetViews>
  <sheetFormatPr defaultRowHeight="13.5"/>
  <cols>
    <col min="1" max="1" width="26.85546875" style="510" customWidth="1"/>
    <col min="2" max="2" width="17.140625" style="510" bestFit="1" customWidth="1"/>
    <col min="3" max="3" width="16.28515625" style="510" bestFit="1" customWidth="1"/>
    <col min="4" max="4" width="19" style="510" bestFit="1" customWidth="1"/>
    <col min="5" max="5" width="17.140625" style="510" bestFit="1" customWidth="1"/>
    <col min="6" max="7" width="19" style="510" bestFit="1" customWidth="1"/>
    <col min="8" max="8" width="15" style="510" customWidth="1"/>
    <col min="9" max="9" width="16.140625" style="510" bestFit="1" customWidth="1"/>
    <col min="10" max="10" width="13.140625" style="510" customWidth="1"/>
    <col min="11" max="11" width="9.140625" style="510"/>
    <col min="12" max="12" width="16.7109375" style="510" hidden="1" customWidth="1"/>
    <col min="13" max="256" width="9.140625" style="510"/>
    <col min="257" max="257" width="26.85546875" style="510" customWidth="1"/>
    <col min="258" max="258" width="17.140625" style="510" bestFit="1" customWidth="1"/>
    <col min="259" max="259" width="25.7109375" style="510" customWidth="1"/>
    <col min="260" max="260" width="19" style="510" bestFit="1" customWidth="1"/>
    <col min="261" max="261" width="17.140625" style="510" bestFit="1" customWidth="1"/>
    <col min="262" max="263" width="19" style="510" bestFit="1" customWidth="1"/>
    <col min="264" max="264" width="15" style="510" customWidth="1"/>
    <col min="265" max="265" width="16.140625" style="510" bestFit="1" customWidth="1"/>
    <col min="266" max="266" width="13.140625" style="510" customWidth="1"/>
    <col min="267" max="267" width="9.140625" style="510"/>
    <col min="268" max="268" width="0" style="510" hidden="1" customWidth="1"/>
    <col min="269" max="512" width="9.140625" style="510"/>
    <col min="513" max="513" width="26.85546875" style="510" customWidth="1"/>
    <col min="514" max="514" width="17.140625" style="510" bestFit="1" customWidth="1"/>
    <col min="515" max="515" width="25.7109375" style="510" customWidth="1"/>
    <col min="516" max="516" width="19" style="510" bestFit="1" customWidth="1"/>
    <col min="517" max="517" width="17.140625" style="510" bestFit="1" customWidth="1"/>
    <col min="518" max="519" width="19" style="510" bestFit="1" customWidth="1"/>
    <col min="520" max="520" width="15" style="510" customWidth="1"/>
    <col min="521" max="521" width="16.140625" style="510" bestFit="1" customWidth="1"/>
    <col min="522" max="522" width="13.140625" style="510" customWidth="1"/>
    <col min="523" max="523" width="9.140625" style="510"/>
    <col min="524" max="524" width="0" style="510" hidden="1" customWidth="1"/>
    <col min="525" max="768" width="9.140625" style="510"/>
    <col min="769" max="769" width="26.85546875" style="510" customWidth="1"/>
    <col min="770" max="770" width="17.140625" style="510" bestFit="1" customWidth="1"/>
    <col min="771" max="771" width="25.7109375" style="510" customWidth="1"/>
    <col min="772" max="772" width="19" style="510" bestFit="1" customWidth="1"/>
    <col min="773" max="773" width="17.140625" style="510" bestFit="1" customWidth="1"/>
    <col min="774" max="775" width="19" style="510" bestFit="1" customWidth="1"/>
    <col min="776" max="776" width="15" style="510" customWidth="1"/>
    <col min="777" max="777" width="16.140625" style="510" bestFit="1" customWidth="1"/>
    <col min="778" max="778" width="13.140625" style="510" customWidth="1"/>
    <col min="779" max="779" width="9.140625" style="510"/>
    <col min="780" max="780" width="0" style="510" hidden="1" customWidth="1"/>
    <col min="781" max="1024" width="9.140625" style="510"/>
    <col min="1025" max="1025" width="26.85546875" style="510" customWidth="1"/>
    <col min="1026" max="1026" width="17.140625" style="510" bestFit="1" customWidth="1"/>
    <col min="1027" max="1027" width="25.7109375" style="510" customWidth="1"/>
    <col min="1028" max="1028" width="19" style="510" bestFit="1" customWidth="1"/>
    <col min="1029" max="1029" width="17.140625" style="510" bestFit="1" customWidth="1"/>
    <col min="1030" max="1031" width="19" style="510" bestFit="1" customWidth="1"/>
    <col min="1032" max="1032" width="15" style="510" customWidth="1"/>
    <col min="1033" max="1033" width="16.140625" style="510" bestFit="1" customWidth="1"/>
    <col min="1034" max="1034" width="13.140625" style="510" customWidth="1"/>
    <col min="1035" max="1035" width="9.140625" style="510"/>
    <col min="1036" max="1036" width="0" style="510" hidden="1" customWidth="1"/>
    <col min="1037" max="1280" width="9.140625" style="510"/>
    <col min="1281" max="1281" width="26.85546875" style="510" customWidth="1"/>
    <col min="1282" max="1282" width="17.140625" style="510" bestFit="1" customWidth="1"/>
    <col min="1283" max="1283" width="25.7109375" style="510" customWidth="1"/>
    <col min="1284" max="1284" width="19" style="510" bestFit="1" customWidth="1"/>
    <col min="1285" max="1285" width="17.140625" style="510" bestFit="1" customWidth="1"/>
    <col min="1286" max="1287" width="19" style="510" bestFit="1" customWidth="1"/>
    <col min="1288" max="1288" width="15" style="510" customWidth="1"/>
    <col min="1289" max="1289" width="16.140625" style="510" bestFit="1" customWidth="1"/>
    <col min="1290" max="1290" width="13.140625" style="510" customWidth="1"/>
    <col min="1291" max="1291" width="9.140625" style="510"/>
    <col min="1292" max="1292" width="0" style="510" hidden="1" customWidth="1"/>
    <col min="1293" max="1536" width="9.140625" style="510"/>
    <col min="1537" max="1537" width="26.85546875" style="510" customWidth="1"/>
    <col min="1538" max="1538" width="17.140625" style="510" bestFit="1" customWidth="1"/>
    <col min="1539" max="1539" width="25.7109375" style="510" customWidth="1"/>
    <col min="1540" max="1540" width="19" style="510" bestFit="1" customWidth="1"/>
    <col min="1541" max="1541" width="17.140625" style="510" bestFit="1" customWidth="1"/>
    <col min="1542" max="1543" width="19" style="510" bestFit="1" customWidth="1"/>
    <col min="1544" max="1544" width="15" style="510" customWidth="1"/>
    <col min="1545" max="1545" width="16.140625" style="510" bestFit="1" customWidth="1"/>
    <col min="1546" max="1546" width="13.140625" style="510" customWidth="1"/>
    <col min="1547" max="1547" width="9.140625" style="510"/>
    <col min="1548" max="1548" width="0" style="510" hidden="1" customWidth="1"/>
    <col min="1549" max="1792" width="9.140625" style="510"/>
    <col min="1793" max="1793" width="26.85546875" style="510" customWidth="1"/>
    <col min="1794" max="1794" width="17.140625" style="510" bestFit="1" customWidth="1"/>
    <col min="1795" max="1795" width="25.7109375" style="510" customWidth="1"/>
    <col min="1796" max="1796" width="19" style="510" bestFit="1" customWidth="1"/>
    <col min="1797" max="1797" width="17.140625" style="510" bestFit="1" customWidth="1"/>
    <col min="1798" max="1799" width="19" style="510" bestFit="1" customWidth="1"/>
    <col min="1800" max="1800" width="15" style="510" customWidth="1"/>
    <col min="1801" max="1801" width="16.140625" style="510" bestFit="1" customWidth="1"/>
    <col min="1802" max="1802" width="13.140625" style="510" customWidth="1"/>
    <col min="1803" max="1803" width="9.140625" style="510"/>
    <col min="1804" max="1804" width="0" style="510" hidden="1" customWidth="1"/>
    <col min="1805" max="2048" width="9.140625" style="510"/>
    <col min="2049" max="2049" width="26.85546875" style="510" customWidth="1"/>
    <col min="2050" max="2050" width="17.140625" style="510" bestFit="1" customWidth="1"/>
    <col min="2051" max="2051" width="25.7109375" style="510" customWidth="1"/>
    <col min="2052" max="2052" width="19" style="510" bestFit="1" customWidth="1"/>
    <col min="2053" max="2053" width="17.140625" style="510" bestFit="1" customWidth="1"/>
    <col min="2054" max="2055" width="19" style="510" bestFit="1" customWidth="1"/>
    <col min="2056" max="2056" width="15" style="510" customWidth="1"/>
    <col min="2057" max="2057" width="16.140625" style="510" bestFit="1" customWidth="1"/>
    <col min="2058" max="2058" width="13.140625" style="510" customWidth="1"/>
    <col min="2059" max="2059" width="9.140625" style="510"/>
    <col min="2060" max="2060" width="0" style="510" hidden="1" customWidth="1"/>
    <col min="2061" max="2304" width="9.140625" style="510"/>
    <col min="2305" max="2305" width="26.85546875" style="510" customWidth="1"/>
    <col min="2306" max="2306" width="17.140625" style="510" bestFit="1" customWidth="1"/>
    <col min="2307" max="2307" width="25.7109375" style="510" customWidth="1"/>
    <col min="2308" max="2308" width="19" style="510" bestFit="1" customWidth="1"/>
    <col min="2309" max="2309" width="17.140625" style="510" bestFit="1" customWidth="1"/>
    <col min="2310" max="2311" width="19" style="510" bestFit="1" customWidth="1"/>
    <col min="2312" max="2312" width="15" style="510" customWidth="1"/>
    <col min="2313" max="2313" width="16.140625" style="510" bestFit="1" customWidth="1"/>
    <col min="2314" max="2314" width="13.140625" style="510" customWidth="1"/>
    <col min="2315" max="2315" width="9.140625" style="510"/>
    <col min="2316" max="2316" width="0" style="510" hidden="1" customWidth="1"/>
    <col min="2317" max="2560" width="9.140625" style="510"/>
    <col min="2561" max="2561" width="26.85546875" style="510" customWidth="1"/>
    <col min="2562" max="2562" width="17.140625" style="510" bestFit="1" customWidth="1"/>
    <col min="2563" max="2563" width="25.7109375" style="510" customWidth="1"/>
    <col min="2564" max="2564" width="19" style="510" bestFit="1" customWidth="1"/>
    <col min="2565" max="2565" width="17.140625" style="510" bestFit="1" customWidth="1"/>
    <col min="2566" max="2567" width="19" style="510" bestFit="1" customWidth="1"/>
    <col min="2568" max="2568" width="15" style="510" customWidth="1"/>
    <col min="2569" max="2569" width="16.140625" style="510" bestFit="1" customWidth="1"/>
    <col min="2570" max="2570" width="13.140625" style="510" customWidth="1"/>
    <col min="2571" max="2571" width="9.140625" style="510"/>
    <col min="2572" max="2572" width="0" style="510" hidden="1" customWidth="1"/>
    <col min="2573" max="2816" width="9.140625" style="510"/>
    <col min="2817" max="2817" width="26.85546875" style="510" customWidth="1"/>
    <col min="2818" max="2818" width="17.140625" style="510" bestFit="1" customWidth="1"/>
    <col min="2819" max="2819" width="25.7109375" style="510" customWidth="1"/>
    <col min="2820" max="2820" width="19" style="510" bestFit="1" customWidth="1"/>
    <col min="2821" max="2821" width="17.140625" style="510" bestFit="1" customWidth="1"/>
    <col min="2822" max="2823" width="19" style="510" bestFit="1" customWidth="1"/>
    <col min="2824" max="2824" width="15" style="510" customWidth="1"/>
    <col min="2825" max="2825" width="16.140625" style="510" bestFit="1" customWidth="1"/>
    <col min="2826" max="2826" width="13.140625" style="510" customWidth="1"/>
    <col min="2827" max="2827" width="9.140625" style="510"/>
    <col min="2828" max="2828" width="0" style="510" hidden="1" customWidth="1"/>
    <col min="2829" max="3072" width="9.140625" style="510"/>
    <col min="3073" max="3073" width="26.85546875" style="510" customWidth="1"/>
    <col min="3074" max="3074" width="17.140625" style="510" bestFit="1" customWidth="1"/>
    <col min="3075" max="3075" width="25.7109375" style="510" customWidth="1"/>
    <col min="3076" max="3076" width="19" style="510" bestFit="1" customWidth="1"/>
    <col min="3077" max="3077" width="17.140625" style="510" bestFit="1" customWidth="1"/>
    <col min="3078" max="3079" width="19" style="510" bestFit="1" customWidth="1"/>
    <col min="3080" max="3080" width="15" style="510" customWidth="1"/>
    <col min="3081" max="3081" width="16.140625" style="510" bestFit="1" customWidth="1"/>
    <col min="3082" max="3082" width="13.140625" style="510" customWidth="1"/>
    <col min="3083" max="3083" width="9.140625" style="510"/>
    <col min="3084" max="3084" width="0" style="510" hidden="1" customWidth="1"/>
    <col min="3085" max="3328" width="9.140625" style="510"/>
    <col min="3329" max="3329" width="26.85546875" style="510" customWidth="1"/>
    <col min="3330" max="3330" width="17.140625" style="510" bestFit="1" customWidth="1"/>
    <col min="3331" max="3331" width="25.7109375" style="510" customWidth="1"/>
    <col min="3332" max="3332" width="19" style="510" bestFit="1" customWidth="1"/>
    <col min="3333" max="3333" width="17.140625" style="510" bestFit="1" customWidth="1"/>
    <col min="3334" max="3335" width="19" style="510" bestFit="1" customWidth="1"/>
    <col min="3336" max="3336" width="15" style="510" customWidth="1"/>
    <col min="3337" max="3337" width="16.140625" style="510" bestFit="1" customWidth="1"/>
    <col min="3338" max="3338" width="13.140625" style="510" customWidth="1"/>
    <col min="3339" max="3339" width="9.140625" style="510"/>
    <col min="3340" max="3340" width="0" style="510" hidden="1" customWidth="1"/>
    <col min="3341" max="3584" width="9.140625" style="510"/>
    <col min="3585" max="3585" width="26.85546875" style="510" customWidth="1"/>
    <col min="3586" max="3586" width="17.140625" style="510" bestFit="1" customWidth="1"/>
    <col min="3587" max="3587" width="25.7109375" style="510" customWidth="1"/>
    <col min="3588" max="3588" width="19" style="510" bestFit="1" customWidth="1"/>
    <col min="3589" max="3589" width="17.140625" style="510" bestFit="1" customWidth="1"/>
    <col min="3590" max="3591" width="19" style="510" bestFit="1" customWidth="1"/>
    <col min="3592" max="3592" width="15" style="510" customWidth="1"/>
    <col min="3593" max="3593" width="16.140625" style="510" bestFit="1" customWidth="1"/>
    <col min="3594" max="3594" width="13.140625" style="510" customWidth="1"/>
    <col min="3595" max="3595" width="9.140625" style="510"/>
    <col min="3596" max="3596" width="0" style="510" hidden="1" customWidth="1"/>
    <col min="3597" max="3840" width="9.140625" style="510"/>
    <col min="3841" max="3841" width="26.85546875" style="510" customWidth="1"/>
    <col min="3842" max="3842" width="17.140625" style="510" bestFit="1" customWidth="1"/>
    <col min="3843" max="3843" width="25.7109375" style="510" customWidth="1"/>
    <col min="3844" max="3844" width="19" style="510" bestFit="1" customWidth="1"/>
    <col min="3845" max="3845" width="17.140625" style="510" bestFit="1" customWidth="1"/>
    <col min="3846" max="3847" width="19" style="510" bestFit="1" customWidth="1"/>
    <col min="3848" max="3848" width="15" style="510" customWidth="1"/>
    <col min="3849" max="3849" width="16.140625" style="510" bestFit="1" customWidth="1"/>
    <col min="3850" max="3850" width="13.140625" style="510" customWidth="1"/>
    <col min="3851" max="3851" width="9.140625" style="510"/>
    <col min="3852" max="3852" width="0" style="510" hidden="1" customWidth="1"/>
    <col min="3853" max="4096" width="9.140625" style="510"/>
    <col min="4097" max="4097" width="26.85546875" style="510" customWidth="1"/>
    <col min="4098" max="4098" width="17.140625" style="510" bestFit="1" customWidth="1"/>
    <col min="4099" max="4099" width="25.7109375" style="510" customWidth="1"/>
    <col min="4100" max="4100" width="19" style="510" bestFit="1" customWidth="1"/>
    <col min="4101" max="4101" width="17.140625" style="510" bestFit="1" customWidth="1"/>
    <col min="4102" max="4103" width="19" style="510" bestFit="1" customWidth="1"/>
    <col min="4104" max="4104" width="15" style="510" customWidth="1"/>
    <col min="4105" max="4105" width="16.140625" style="510" bestFit="1" customWidth="1"/>
    <col min="4106" max="4106" width="13.140625" style="510" customWidth="1"/>
    <col min="4107" max="4107" width="9.140625" style="510"/>
    <col min="4108" max="4108" width="0" style="510" hidden="1" customWidth="1"/>
    <col min="4109" max="4352" width="9.140625" style="510"/>
    <col min="4353" max="4353" width="26.85546875" style="510" customWidth="1"/>
    <col min="4354" max="4354" width="17.140625" style="510" bestFit="1" customWidth="1"/>
    <col min="4355" max="4355" width="25.7109375" style="510" customWidth="1"/>
    <col min="4356" max="4356" width="19" style="510" bestFit="1" customWidth="1"/>
    <col min="4357" max="4357" width="17.140625" style="510" bestFit="1" customWidth="1"/>
    <col min="4358" max="4359" width="19" style="510" bestFit="1" customWidth="1"/>
    <col min="4360" max="4360" width="15" style="510" customWidth="1"/>
    <col min="4361" max="4361" width="16.140625" style="510" bestFit="1" customWidth="1"/>
    <col min="4362" max="4362" width="13.140625" style="510" customWidth="1"/>
    <col min="4363" max="4363" width="9.140625" style="510"/>
    <col min="4364" max="4364" width="0" style="510" hidden="1" customWidth="1"/>
    <col min="4365" max="4608" width="9.140625" style="510"/>
    <col min="4609" max="4609" width="26.85546875" style="510" customWidth="1"/>
    <col min="4610" max="4610" width="17.140625" style="510" bestFit="1" customWidth="1"/>
    <col min="4611" max="4611" width="25.7109375" style="510" customWidth="1"/>
    <col min="4612" max="4612" width="19" style="510" bestFit="1" customWidth="1"/>
    <col min="4613" max="4613" width="17.140625" style="510" bestFit="1" customWidth="1"/>
    <col min="4614" max="4615" width="19" style="510" bestFit="1" customWidth="1"/>
    <col min="4616" max="4616" width="15" style="510" customWidth="1"/>
    <col min="4617" max="4617" width="16.140625" style="510" bestFit="1" customWidth="1"/>
    <col min="4618" max="4618" width="13.140625" style="510" customWidth="1"/>
    <col min="4619" max="4619" width="9.140625" style="510"/>
    <col min="4620" max="4620" width="0" style="510" hidden="1" customWidth="1"/>
    <col min="4621" max="4864" width="9.140625" style="510"/>
    <col min="4865" max="4865" width="26.85546875" style="510" customWidth="1"/>
    <col min="4866" max="4866" width="17.140625" style="510" bestFit="1" customWidth="1"/>
    <col min="4867" max="4867" width="25.7109375" style="510" customWidth="1"/>
    <col min="4868" max="4868" width="19" style="510" bestFit="1" customWidth="1"/>
    <col min="4869" max="4869" width="17.140625" style="510" bestFit="1" customWidth="1"/>
    <col min="4870" max="4871" width="19" style="510" bestFit="1" customWidth="1"/>
    <col min="4872" max="4872" width="15" style="510" customWidth="1"/>
    <col min="4873" max="4873" width="16.140625" style="510" bestFit="1" customWidth="1"/>
    <col min="4874" max="4874" width="13.140625" style="510" customWidth="1"/>
    <col min="4875" max="4875" width="9.140625" style="510"/>
    <col min="4876" max="4876" width="0" style="510" hidden="1" customWidth="1"/>
    <col min="4877" max="5120" width="9.140625" style="510"/>
    <col min="5121" max="5121" width="26.85546875" style="510" customWidth="1"/>
    <col min="5122" max="5122" width="17.140625" style="510" bestFit="1" customWidth="1"/>
    <col min="5123" max="5123" width="25.7109375" style="510" customWidth="1"/>
    <col min="5124" max="5124" width="19" style="510" bestFit="1" customWidth="1"/>
    <col min="5125" max="5125" width="17.140625" style="510" bestFit="1" customWidth="1"/>
    <col min="5126" max="5127" width="19" style="510" bestFit="1" customWidth="1"/>
    <col min="5128" max="5128" width="15" style="510" customWidth="1"/>
    <col min="5129" max="5129" width="16.140625" style="510" bestFit="1" customWidth="1"/>
    <col min="5130" max="5130" width="13.140625" style="510" customWidth="1"/>
    <col min="5131" max="5131" width="9.140625" style="510"/>
    <col min="5132" max="5132" width="0" style="510" hidden="1" customWidth="1"/>
    <col min="5133" max="5376" width="9.140625" style="510"/>
    <col min="5377" max="5377" width="26.85546875" style="510" customWidth="1"/>
    <col min="5378" max="5378" width="17.140625" style="510" bestFit="1" customWidth="1"/>
    <col min="5379" max="5379" width="25.7109375" style="510" customWidth="1"/>
    <col min="5380" max="5380" width="19" style="510" bestFit="1" customWidth="1"/>
    <col min="5381" max="5381" width="17.140625" style="510" bestFit="1" customWidth="1"/>
    <col min="5382" max="5383" width="19" style="510" bestFit="1" customWidth="1"/>
    <col min="5384" max="5384" width="15" style="510" customWidth="1"/>
    <col min="5385" max="5385" width="16.140625" style="510" bestFit="1" customWidth="1"/>
    <col min="5386" max="5386" width="13.140625" style="510" customWidth="1"/>
    <col min="5387" max="5387" width="9.140625" style="510"/>
    <col min="5388" max="5388" width="0" style="510" hidden="1" customWidth="1"/>
    <col min="5389" max="5632" width="9.140625" style="510"/>
    <col min="5633" max="5633" width="26.85546875" style="510" customWidth="1"/>
    <col min="5634" max="5634" width="17.140625" style="510" bestFit="1" customWidth="1"/>
    <col min="5635" max="5635" width="25.7109375" style="510" customWidth="1"/>
    <col min="5636" max="5636" width="19" style="510" bestFit="1" customWidth="1"/>
    <col min="5637" max="5637" width="17.140625" style="510" bestFit="1" customWidth="1"/>
    <col min="5638" max="5639" width="19" style="510" bestFit="1" customWidth="1"/>
    <col min="5640" max="5640" width="15" style="510" customWidth="1"/>
    <col min="5641" max="5641" width="16.140625" style="510" bestFit="1" customWidth="1"/>
    <col min="5642" max="5642" width="13.140625" style="510" customWidth="1"/>
    <col min="5643" max="5643" width="9.140625" style="510"/>
    <col min="5644" max="5644" width="0" style="510" hidden="1" customWidth="1"/>
    <col min="5645" max="5888" width="9.140625" style="510"/>
    <col min="5889" max="5889" width="26.85546875" style="510" customWidth="1"/>
    <col min="5890" max="5890" width="17.140625" style="510" bestFit="1" customWidth="1"/>
    <col min="5891" max="5891" width="25.7109375" style="510" customWidth="1"/>
    <col min="5892" max="5892" width="19" style="510" bestFit="1" customWidth="1"/>
    <col min="5893" max="5893" width="17.140625" style="510" bestFit="1" customWidth="1"/>
    <col min="5894" max="5895" width="19" style="510" bestFit="1" customWidth="1"/>
    <col min="5896" max="5896" width="15" style="510" customWidth="1"/>
    <col min="5897" max="5897" width="16.140625" style="510" bestFit="1" customWidth="1"/>
    <col min="5898" max="5898" width="13.140625" style="510" customWidth="1"/>
    <col min="5899" max="5899" width="9.140625" style="510"/>
    <col min="5900" max="5900" width="0" style="510" hidden="1" customWidth="1"/>
    <col min="5901" max="6144" width="9.140625" style="510"/>
    <col min="6145" max="6145" width="26.85546875" style="510" customWidth="1"/>
    <col min="6146" max="6146" width="17.140625" style="510" bestFit="1" customWidth="1"/>
    <col min="6147" max="6147" width="25.7109375" style="510" customWidth="1"/>
    <col min="6148" max="6148" width="19" style="510" bestFit="1" customWidth="1"/>
    <col min="6149" max="6149" width="17.140625" style="510" bestFit="1" customWidth="1"/>
    <col min="6150" max="6151" width="19" style="510" bestFit="1" customWidth="1"/>
    <col min="6152" max="6152" width="15" style="510" customWidth="1"/>
    <col min="6153" max="6153" width="16.140625" style="510" bestFit="1" customWidth="1"/>
    <col min="6154" max="6154" width="13.140625" style="510" customWidth="1"/>
    <col min="6155" max="6155" width="9.140625" style="510"/>
    <col min="6156" max="6156" width="0" style="510" hidden="1" customWidth="1"/>
    <col min="6157" max="6400" width="9.140625" style="510"/>
    <col min="6401" max="6401" width="26.85546875" style="510" customWidth="1"/>
    <col min="6402" max="6402" width="17.140625" style="510" bestFit="1" customWidth="1"/>
    <col min="6403" max="6403" width="25.7109375" style="510" customWidth="1"/>
    <col min="6404" max="6404" width="19" style="510" bestFit="1" customWidth="1"/>
    <col min="6405" max="6405" width="17.140625" style="510" bestFit="1" customWidth="1"/>
    <col min="6406" max="6407" width="19" style="510" bestFit="1" customWidth="1"/>
    <col min="6408" max="6408" width="15" style="510" customWidth="1"/>
    <col min="6409" max="6409" width="16.140625" style="510" bestFit="1" customWidth="1"/>
    <col min="6410" max="6410" width="13.140625" style="510" customWidth="1"/>
    <col min="6411" max="6411" width="9.140625" style="510"/>
    <col min="6412" max="6412" width="0" style="510" hidden="1" customWidth="1"/>
    <col min="6413" max="6656" width="9.140625" style="510"/>
    <col min="6657" max="6657" width="26.85546875" style="510" customWidth="1"/>
    <col min="6658" max="6658" width="17.140625" style="510" bestFit="1" customWidth="1"/>
    <col min="6659" max="6659" width="25.7109375" style="510" customWidth="1"/>
    <col min="6660" max="6660" width="19" style="510" bestFit="1" customWidth="1"/>
    <col min="6661" max="6661" width="17.140625" style="510" bestFit="1" customWidth="1"/>
    <col min="6662" max="6663" width="19" style="510" bestFit="1" customWidth="1"/>
    <col min="6664" max="6664" width="15" style="510" customWidth="1"/>
    <col min="6665" max="6665" width="16.140625" style="510" bestFit="1" customWidth="1"/>
    <col min="6666" max="6666" width="13.140625" style="510" customWidth="1"/>
    <col min="6667" max="6667" width="9.140625" style="510"/>
    <col min="6668" max="6668" width="0" style="510" hidden="1" customWidth="1"/>
    <col min="6669" max="6912" width="9.140625" style="510"/>
    <col min="6913" max="6913" width="26.85546875" style="510" customWidth="1"/>
    <col min="6914" max="6914" width="17.140625" style="510" bestFit="1" customWidth="1"/>
    <col min="6915" max="6915" width="25.7109375" style="510" customWidth="1"/>
    <col min="6916" max="6916" width="19" style="510" bestFit="1" customWidth="1"/>
    <col min="6917" max="6917" width="17.140625" style="510" bestFit="1" customWidth="1"/>
    <col min="6918" max="6919" width="19" style="510" bestFit="1" customWidth="1"/>
    <col min="6920" max="6920" width="15" style="510" customWidth="1"/>
    <col min="6921" max="6921" width="16.140625" style="510" bestFit="1" customWidth="1"/>
    <col min="6922" max="6922" width="13.140625" style="510" customWidth="1"/>
    <col min="6923" max="6923" width="9.140625" style="510"/>
    <col min="6924" max="6924" width="0" style="510" hidden="1" customWidth="1"/>
    <col min="6925" max="7168" width="9.140625" style="510"/>
    <col min="7169" max="7169" width="26.85546875" style="510" customWidth="1"/>
    <col min="7170" max="7170" width="17.140625" style="510" bestFit="1" customWidth="1"/>
    <col min="7171" max="7171" width="25.7109375" style="510" customWidth="1"/>
    <col min="7172" max="7172" width="19" style="510" bestFit="1" customWidth="1"/>
    <col min="7173" max="7173" width="17.140625" style="510" bestFit="1" customWidth="1"/>
    <col min="7174" max="7175" width="19" style="510" bestFit="1" customWidth="1"/>
    <col min="7176" max="7176" width="15" style="510" customWidth="1"/>
    <col min="7177" max="7177" width="16.140625" style="510" bestFit="1" customWidth="1"/>
    <col min="7178" max="7178" width="13.140625" style="510" customWidth="1"/>
    <col min="7179" max="7179" width="9.140625" style="510"/>
    <col min="7180" max="7180" width="0" style="510" hidden="1" customWidth="1"/>
    <col min="7181" max="7424" width="9.140625" style="510"/>
    <col min="7425" max="7425" width="26.85546875" style="510" customWidth="1"/>
    <col min="7426" max="7426" width="17.140625" style="510" bestFit="1" customWidth="1"/>
    <col min="7427" max="7427" width="25.7109375" style="510" customWidth="1"/>
    <col min="7428" max="7428" width="19" style="510" bestFit="1" customWidth="1"/>
    <col min="7429" max="7429" width="17.140625" style="510" bestFit="1" customWidth="1"/>
    <col min="7430" max="7431" width="19" style="510" bestFit="1" customWidth="1"/>
    <col min="7432" max="7432" width="15" style="510" customWidth="1"/>
    <col min="7433" max="7433" width="16.140625" style="510" bestFit="1" customWidth="1"/>
    <col min="7434" max="7434" width="13.140625" style="510" customWidth="1"/>
    <col min="7435" max="7435" width="9.140625" style="510"/>
    <col min="7436" max="7436" width="0" style="510" hidden="1" customWidth="1"/>
    <col min="7437" max="7680" width="9.140625" style="510"/>
    <col min="7681" max="7681" width="26.85546875" style="510" customWidth="1"/>
    <col min="7682" max="7682" width="17.140625" style="510" bestFit="1" customWidth="1"/>
    <col min="7683" max="7683" width="25.7109375" style="510" customWidth="1"/>
    <col min="7684" max="7684" width="19" style="510" bestFit="1" customWidth="1"/>
    <col min="7685" max="7685" width="17.140625" style="510" bestFit="1" customWidth="1"/>
    <col min="7686" max="7687" width="19" style="510" bestFit="1" customWidth="1"/>
    <col min="7688" max="7688" width="15" style="510" customWidth="1"/>
    <col min="7689" max="7689" width="16.140625" style="510" bestFit="1" customWidth="1"/>
    <col min="7690" max="7690" width="13.140625" style="510" customWidth="1"/>
    <col min="7691" max="7691" width="9.140625" style="510"/>
    <col min="7692" max="7692" width="0" style="510" hidden="1" customWidth="1"/>
    <col min="7693" max="7936" width="9.140625" style="510"/>
    <col min="7937" max="7937" width="26.85546875" style="510" customWidth="1"/>
    <col min="7938" max="7938" width="17.140625" style="510" bestFit="1" customWidth="1"/>
    <col min="7939" max="7939" width="25.7109375" style="510" customWidth="1"/>
    <col min="7940" max="7940" width="19" style="510" bestFit="1" customWidth="1"/>
    <col min="7941" max="7941" width="17.140625" style="510" bestFit="1" customWidth="1"/>
    <col min="7942" max="7943" width="19" style="510" bestFit="1" customWidth="1"/>
    <col min="7944" max="7944" width="15" style="510" customWidth="1"/>
    <col min="7945" max="7945" width="16.140625" style="510" bestFit="1" customWidth="1"/>
    <col min="7946" max="7946" width="13.140625" style="510" customWidth="1"/>
    <col min="7947" max="7947" width="9.140625" style="510"/>
    <col min="7948" max="7948" width="0" style="510" hidden="1" customWidth="1"/>
    <col min="7949" max="8192" width="9.140625" style="510"/>
    <col min="8193" max="8193" width="26.85546875" style="510" customWidth="1"/>
    <col min="8194" max="8194" width="17.140625" style="510" bestFit="1" customWidth="1"/>
    <col min="8195" max="8195" width="25.7109375" style="510" customWidth="1"/>
    <col min="8196" max="8196" width="19" style="510" bestFit="1" customWidth="1"/>
    <col min="8197" max="8197" width="17.140625" style="510" bestFit="1" customWidth="1"/>
    <col min="8198" max="8199" width="19" style="510" bestFit="1" customWidth="1"/>
    <col min="8200" max="8200" width="15" style="510" customWidth="1"/>
    <col min="8201" max="8201" width="16.140625" style="510" bestFit="1" customWidth="1"/>
    <col min="8202" max="8202" width="13.140625" style="510" customWidth="1"/>
    <col min="8203" max="8203" width="9.140625" style="510"/>
    <col min="8204" max="8204" width="0" style="510" hidden="1" customWidth="1"/>
    <col min="8205" max="8448" width="9.140625" style="510"/>
    <col min="8449" max="8449" width="26.85546875" style="510" customWidth="1"/>
    <col min="8450" max="8450" width="17.140625" style="510" bestFit="1" customWidth="1"/>
    <col min="8451" max="8451" width="25.7109375" style="510" customWidth="1"/>
    <col min="8452" max="8452" width="19" style="510" bestFit="1" customWidth="1"/>
    <col min="8453" max="8453" width="17.140625" style="510" bestFit="1" customWidth="1"/>
    <col min="8454" max="8455" width="19" style="510" bestFit="1" customWidth="1"/>
    <col min="8456" max="8456" width="15" style="510" customWidth="1"/>
    <col min="8457" max="8457" width="16.140625" style="510" bestFit="1" customWidth="1"/>
    <col min="8458" max="8458" width="13.140625" style="510" customWidth="1"/>
    <col min="8459" max="8459" width="9.140625" style="510"/>
    <col min="8460" max="8460" width="0" style="510" hidden="1" customWidth="1"/>
    <col min="8461" max="8704" width="9.140625" style="510"/>
    <col min="8705" max="8705" width="26.85546875" style="510" customWidth="1"/>
    <col min="8706" max="8706" width="17.140625" style="510" bestFit="1" customWidth="1"/>
    <col min="8707" max="8707" width="25.7109375" style="510" customWidth="1"/>
    <col min="8708" max="8708" width="19" style="510" bestFit="1" customWidth="1"/>
    <col min="8709" max="8709" width="17.140625" style="510" bestFit="1" customWidth="1"/>
    <col min="8710" max="8711" width="19" style="510" bestFit="1" customWidth="1"/>
    <col min="8712" max="8712" width="15" style="510" customWidth="1"/>
    <col min="8713" max="8713" width="16.140625" style="510" bestFit="1" customWidth="1"/>
    <col min="8714" max="8714" width="13.140625" style="510" customWidth="1"/>
    <col min="8715" max="8715" width="9.140625" style="510"/>
    <col min="8716" max="8716" width="0" style="510" hidden="1" customWidth="1"/>
    <col min="8717" max="8960" width="9.140625" style="510"/>
    <col min="8961" max="8961" width="26.85546875" style="510" customWidth="1"/>
    <col min="8962" max="8962" width="17.140625" style="510" bestFit="1" customWidth="1"/>
    <col min="8963" max="8963" width="25.7109375" style="510" customWidth="1"/>
    <col min="8964" max="8964" width="19" style="510" bestFit="1" customWidth="1"/>
    <col min="8965" max="8965" width="17.140625" style="510" bestFit="1" customWidth="1"/>
    <col min="8966" max="8967" width="19" style="510" bestFit="1" customWidth="1"/>
    <col min="8968" max="8968" width="15" style="510" customWidth="1"/>
    <col min="8969" max="8969" width="16.140625" style="510" bestFit="1" customWidth="1"/>
    <col min="8970" max="8970" width="13.140625" style="510" customWidth="1"/>
    <col min="8971" max="8971" width="9.140625" style="510"/>
    <col min="8972" max="8972" width="0" style="510" hidden="1" customWidth="1"/>
    <col min="8973" max="9216" width="9.140625" style="510"/>
    <col min="9217" max="9217" width="26.85546875" style="510" customWidth="1"/>
    <col min="9218" max="9218" width="17.140625" style="510" bestFit="1" customWidth="1"/>
    <col min="9219" max="9219" width="25.7109375" style="510" customWidth="1"/>
    <col min="9220" max="9220" width="19" style="510" bestFit="1" customWidth="1"/>
    <col min="9221" max="9221" width="17.140625" style="510" bestFit="1" customWidth="1"/>
    <col min="9222" max="9223" width="19" style="510" bestFit="1" customWidth="1"/>
    <col min="9224" max="9224" width="15" style="510" customWidth="1"/>
    <col min="9225" max="9225" width="16.140625" style="510" bestFit="1" customWidth="1"/>
    <col min="9226" max="9226" width="13.140625" style="510" customWidth="1"/>
    <col min="9227" max="9227" width="9.140625" style="510"/>
    <col min="9228" max="9228" width="0" style="510" hidden="1" customWidth="1"/>
    <col min="9229" max="9472" width="9.140625" style="510"/>
    <col min="9473" max="9473" width="26.85546875" style="510" customWidth="1"/>
    <col min="9474" max="9474" width="17.140625" style="510" bestFit="1" customWidth="1"/>
    <col min="9475" max="9475" width="25.7109375" style="510" customWidth="1"/>
    <col min="9476" max="9476" width="19" style="510" bestFit="1" customWidth="1"/>
    <col min="9477" max="9477" width="17.140625" style="510" bestFit="1" customWidth="1"/>
    <col min="9478" max="9479" width="19" style="510" bestFit="1" customWidth="1"/>
    <col min="9480" max="9480" width="15" style="510" customWidth="1"/>
    <col min="9481" max="9481" width="16.140625" style="510" bestFit="1" customWidth="1"/>
    <col min="9482" max="9482" width="13.140625" style="510" customWidth="1"/>
    <col min="9483" max="9483" width="9.140625" style="510"/>
    <col min="9484" max="9484" width="0" style="510" hidden="1" customWidth="1"/>
    <col min="9485" max="9728" width="9.140625" style="510"/>
    <col min="9729" max="9729" width="26.85546875" style="510" customWidth="1"/>
    <col min="9730" max="9730" width="17.140625" style="510" bestFit="1" customWidth="1"/>
    <col min="9731" max="9731" width="25.7109375" style="510" customWidth="1"/>
    <col min="9732" max="9732" width="19" style="510" bestFit="1" customWidth="1"/>
    <col min="9733" max="9733" width="17.140625" style="510" bestFit="1" customWidth="1"/>
    <col min="9734" max="9735" width="19" style="510" bestFit="1" customWidth="1"/>
    <col min="9736" max="9736" width="15" style="510" customWidth="1"/>
    <col min="9737" max="9737" width="16.140625" style="510" bestFit="1" customWidth="1"/>
    <col min="9738" max="9738" width="13.140625" style="510" customWidth="1"/>
    <col min="9739" max="9739" width="9.140625" style="510"/>
    <col min="9740" max="9740" width="0" style="510" hidden="1" customWidth="1"/>
    <col min="9741" max="9984" width="9.140625" style="510"/>
    <col min="9985" max="9985" width="26.85546875" style="510" customWidth="1"/>
    <col min="9986" max="9986" width="17.140625" style="510" bestFit="1" customWidth="1"/>
    <col min="9987" max="9987" width="25.7109375" style="510" customWidth="1"/>
    <col min="9988" max="9988" width="19" style="510" bestFit="1" customWidth="1"/>
    <col min="9989" max="9989" width="17.140625" style="510" bestFit="1" customWidth="1"/>
    <col min="9990" max="9991" width="19" style="510" bestFit="1" customWidth="1"/>
    <col min="9992" max="9992" width="15" style="510" customWidth="1"/>
    <col min="9993" max="9993" width="16.140625" style="510" bestFit="1" customWidth="1"/>
    <col min="9994" max="9994" width="13.140625" style="510" customWidth="1"/>
    <col min="9995" max="9995" width="9.140625" style="510"/>
    <col min="9996" max="9996" width="0" style="510" hidden="1" customWidth="1"/>
    <col min="9997" max="10240" width="9.140625" style="510"/>
    <col min="10241" max="10241" width="26.85546875" style="510" customWidth="1"/>
    <col min="10242" max="10242" width="17.140625" style="510" bestFit="1" customWidth="1"/>
    <col min="10243" max="10243" width="25.7109375" style="510" customWidth="1"/>
    <col min="10244" max="10244" width="19" style="510" bestFit="1" customWidth="1"/>
    <col min="10245" max="10245" width="17.140625" style="510" bestFit="1" customWidth="1"/>
    <col min="10246" max="10247" width="19" style="510" bestFit="1" customWidth="1"/>
    <col min="10248" max="10248" width="15" style="510" customWidth="1"/>
    <col min="10249" max="10249" width="16.140625" style="510" bestFit="1" customWidth="1"/>
    <col min="10250" max="10250" width="13.140625" style="510" customWidth="1"/>
    <col min="10251" max="10251" width="9.140625" style="510"/>
    <col min="10252" max="10252" width="0" style="510" hidden="1" customWidth="1"/>
    <col min="10253" max="10496" width="9.140625" style="510"/>
    <col min="10497" max="10497" width="26.85546875" style="510" customWidth="1"/>
    <col min="10498" max="10498" width="17.140625" style="510" bestFit="1" customWidth="1"/>
    <col min="10499" max="10499" width="25.7109375" style="510" customWidth="1"/>
    <col min="10500" max="10500" width="19" style="510" bestFit="1" customWidth="1"/>
    <col min="10501" max="10501" width="17.140625" style="510" bestFit="1" customWidth="1"/>
    <col min="10502" max="10503" width="19" style="510" bestFit="1" customWidth="1"/>
    <col min="10504" max="10504" width="15" style="510" customWidth="1"/>
    <col min="10505" max="10505" width="16.140625" style="510" bestFit="1" customWidth="1"/>
    <col min="10506" max="10506" width="13.140625" style="510" customWidth="1"/>
    <col min="10507" max="10507" width="9.140625" style="510"/>
    <col min="10508" max="10508" width="0" style="510" hidden="1" customWidth="1"/>
    <col min="10509" max="10752" width="9.140625" style="510"/>
    <col min="10753" max="10753" width="26.85546875" style="510" customWidth="1"/>
    <col min="10754" max="10754" width="17.140625" style="510" bestFit="1" customWidth="1"/>
    <col min="10755" max="10755" width="25.7109375" style="510" customWidth="1"/>
    <col min="10756" max="10756" width="19" style="510" bestFit="1" customWidth="1"/>
    <col min="10757" max="10757" width="17.140625" style="510" bestFit="1" customWidth="1"/>
    <col min="10758" max="10759" width="19" style="510" bestFit="1" customWidth="1"/>
    <col min="10760" max="10760" width="15" style="510" customWidth="1"/>
    <col min="10761" max="10761" width="16.140625" style="510" bestFit="1" customWidth="1"/>
    <col min="10762" max="10762" width="13.140625" style="510" customWidth="1"/>
    <col min="10763" max="10763" width="9.140625" style="510"/>
    <col min="10764" max="10764" width="0" style="510" hidden="1" customWidth="1"/>
    <col min="10765" max="11008" width="9.140625" style="510"/>
    <col min="11009" max="11009" width="26.85546875" style="510" customWidth="1"/>
    <col min="11010" max="11010" width="17.140625" style="510" bestFit="1" customWidth="1"/>
    <col min="11011" max="11011" width="25.7109375" style="510" customWidth="1"/>
    <col min="11012" max="11012" width="19" style="510" bestFit="1" customWidth="1"/>
    <col min="11013" max="11013" width="17.140625" style="510" bestFit="1" customWidth="1"/>
    <col min="11014" max="11015" width="19" style="510" bestFit="1" customWidth="1"/>
    <col min="11016" max="11016" width="15" style="510" customWidth="1"/>
    <col min="11017" max="11017" width="16.140625" style="510" bestFit="1" customWidth="1"/>
    <col min="11018" max="11018" width="13.140625" style="510" customWidth="1"/>
    <col min="11019" max="11019" width="9.140625" style="510"/>
    <col min="11020" max="11020" width="0" style="510" hidden="1" customWidth="1"/>
    <col min="11021" max="11264" width="9.140625" style="510"/>
    <col min="11265" max="11265" width="26.85546875" style="510" customWidth="1"/>
    <col min="11266" max="11266" width="17.140625" style="510" bestFit="1" customWidth="1"/>
    <col min="11267" max="11267" width="25.7109375" style="510" customWidth="1"/>
    <col min="11268" max="11268" width="19" style="510" bestFit="1" customWidth="1"/>
    <col min="11269" max="11269" width="17.140625" style="510" bestFit="1" customWidth="1"/>
    <col min="11270" max="11271" width="19" style="510" bestFit="1" customWidth="1"/>
    <col min="11272" max="11272" width="15" style="510" customWidth="1"/>
    <col min="11273" max="11273" width="16.140625" style="510" bestFit="1" customWidth="1"/>
    <col min="11274" max="11274" width="13.140625" style="510" customWidth="1"/>
    <col min="11275" max="11275" width="9.140625" style="510"/>
    <col min="11276" max="11276" width="0" style="510" hidden="1" customWidth="1"/>
    <col min="11277" max="11520" width="9.140625" style="510"/>
    <col min="11521" max="11521" width="26.85546875" style="510" customWidth="1"/>
    <col min="11522" max="11522" width="17.140625" style="510" bestFit="1" customWidth="1"/>
    <col min="11523" max="11523" width="25.7109375" style="510" customWidth="1"/>
    <col min="11524" max="11524" width="19" style="510" bestFit="1" customWidth="1"/>
    <col min="11525" max="11525" width="17.140625" style="510" bestFit="1" customWidth="1"/>
    <col min="11526" max="11527" width="19" style="510" bestFit="1" customWidth="1"/>
    <col min="11528" max="11528" width="15" style="510" customWidth="1"/>
    <col min="11529" max="11529" width="16.140625" style="510" bestFit="1" customWidth="1"/>
    <col min="11530" max="11530" width="13.140625" style="510" customWidth="1"/>
    <col min="11531" max="11531" width="9.140625" style="510"/>
    <col min="11532" max="11532" width="0" style="510" hidden="1" customWidth="1"/>
    <col min="11533" max="11776" width="9.140625" style="510"/>
    <col min="11777" max="11777" width="26.85546875" style="510" customWidth="1"/>
    <col min="11778" max="11778" width="17.140625" style="510" bestFit="1" customWidth="1"/>
    <col min="11779" max="11779" width="25.7109375" style="510" customWidth="1"/>
    <col min="11780" max="11780" width="19" style="510" bestFit="1" customWidth="1"/>
    <col min="11781" max="11781" width="17.140625" style="510" bestFit="1" customWidth="1"/>
    <col min="11782" max="11783" width="19" style="510" bestFit="1" customWidth="1"/>
    <col min="11784" max="11784" width="15" style="510" customWidth="1"/>
    <col min="11785" max="11785" width="16.140625" style="510" bestFit="1" customWidth="1"/>
    <col min="11786" max="11786" width="13.140625" style="510" customWidth="1"/>
    <col min="11787" max="11787" width="9.140625" style="510"/>
    <col min="11788" max="11788" width="0" style="510" hidden="1" customWidth="1"/>
    <col min="11789" max="12032" width="9.140625" style="510"/>
    <col min="12033" max="12033" width="26.85546875" style="510" customWidth="1"/>
    <col min="12034" max="12034" width="17.140625" style="510" bestFit="1" customWidth="1"/>
    <col min="12035" max="12035" width="25.7109375" style="510" customWidth="1"/>
    <col min="12036" max="12036" width="19" style="510" bestFit="1" customWidth="1"/>
    <col min="12037" max="12037" width="17.140625" style="510" bestFit="1" customWidth="1"/>
    <col min="12038" max="12039" width="19" style="510" bestFit="1" customWidth="1"/>
    <col min="12040" max="12040" width="15" style="510" customWidth="1"/>
    <col min="12041" max="12041" width="16.140625" style="510" bestFit="1" customWidth="1"/>
    <col min="12042" max="12042" width="13.140625" style="510" customWidth="1"/>
    <col min="12043" max="12043" width="9.140625" style="510"/>
    <col min="12044" max="12044" width="0" style="510" hidden="1" customWidth="1"/>
    <col min="12045" max="12288" width="9.140625" style="510"/>
    <col min="12289" max="12289" width="26.85546875" style="510" customWidth="1"/>
    <col min="12290" max="12290" width="17.140625" style="510" bestFit="1" customWidth="1"/>
    <col min="12291" max="12291" width="25.7109375" style="510" customWidth="1"/>
    <col min="12292" max="12292" width="19" style="510" bestFit="1" customWidth="1"/>
    <col min="12293" max="12293" width="17.140625" style="510" bestFit="1" customWidth="1"/>
    <col min="12294" max="12295" width="19" style="510" bestFit="1" customWidth="1"/>
    <col min="12296" max="12296" width="15" style="510" customWidth="1"/>
    <col min="12297" max="12297" width="16.140625" style="510" bestFit="1" customWidth="1"/>
    <col min="12298" max="12298" width="13.140625" style="510" customWidth="1"/>
    <col min="12299" max="12299" width="9.140625" style="510"/>
    <col min="12300" max="12300" width="0" style="510" hidden="1" customWidth="1"/>
    <col min="12301" max="12544" width="9.140625" style="510"/>
    <col min="12545" max="12545" width="26.85546875" style="510" customWidth="1"/>
    <col min="12546" max="12546" width="17.140625" style="510" bestFit="1" customWidth="1"/>
    <col min="12547" max="12547" width="25.7109375" style="510" customWidth="1"/>
    <col min="12548" max="12548" width="19" style="510" bestFit="1" customWidth="1"/>
    <col min="12549" max="12549" width="17.140625" style="510" bestFit="1" customWidth="1"/>
    <col min="12550" max="12551" width="19" style="510" bestFit="1" customWidth="1"/>
    <col min="12552" max="12552" width="15" style="510" customWidth="1"/>
    <col min="12553" max="12553" width="16.140625" style="510" bestFit="1" customWidth="1"/>
    <col min="12554" max="12554" width="13.140625" style="510" customWidth="1"/>
    <col min="12555" max="12555" width="9.140625" style="510"/>
    <col min="12556" max="12556" width="0" style="510" hidden="1" customWidth="1"/>
    <col min="12557" max="12800" width="9.140625" style="510"/>
    <col min="12801" max="12801" width="26.85546875" style="510" customWidth="1"/>
    <col min="12802" max="12802" width="17.140625" style="510" bestFit="1" customWidth="1"/>
    <col min="12803" max="12803" width="25.7109375" style="510" customWidth="1"/>
    <col min="12804" max="12804" width="19" style="510" bestFit="1" customWidth="1"/>
    <col min="12805" max="12805" width="17.140625" style="510" bestFit="1" customWidth="1"/>
    <col min="12806" max="12807" width="19" style="510" bestFit="1" customWidth="1"/>
    <col min="12808" max="12808" width="15" style="510" customWidth="1"/>
    <col min="12809" max="12809" width="16.140625" style="510" bestFit="1" customWidth="1"/>
    <col min="12810" max="12810" width="13.140625" style="510" customWidth="1"/>
    <col min="12811" max="12811" width="9.140625" style="510"/>
    <col min="12812" max="12812" width="0" style="510" hidden="1" customWidth="1"/>
    <col min="12813" max="13056" width="9.140625" style="510"/>
    <col min="13057" max="13057" width="26.85546875" style="510" customWidth="1"/>
    <col min="13058" max="13058" width="17.140625" style="510" bestFit="1" customWidth="1"/>
    <col min="13059" max="13059" width="25.7109375" style="510" customWidth="1"/>
    <col min="13060" max="13060" width="19" style="510" bestFit="1" customWidth="1"/>
    <col min="13061" max="13061" width="17.140625" style="510" bestFit="1" customWidth="1"/>
    <col min="13062" max="13063" width="19" style="510" bestFit="1" customWidth="1"/>
    <col min="13064" max="13064" width="15" style="510" customWidth="1"/>
    <col min="13065" max="13065" width="16.140625" style="510" bestFit="1" customWidth="1"/>
    <col min="13066" max="13066" width="13.140625" style="510" customWidth="1"/>
    <col min="13067" max="13067" width="9.140625" style="510"/>
    <col min="13068" max="13068" width="0" style="510" hidden="1" customWidth="1"/>
    <col min="13069" max="13312" width="9.140625" style="510"/>
    <col min="13313" max="13313" width="26.85546875" style="510" customWidth="1"/>
    <col min="13314" max="13314" width="17.140625" style="510" bestFit="1" customWidth="1"/>
    <col min="13315" max="13315" width="25.7109375" style="510" customWidth="1"/>
    <col min="13316" max="13316" width="19" style="510" bestFit="1" customWidth="1"/>
    <col min="13317" max="13317" width="17.140625" style="510" bestFit="1" customWidth="1"/>
    <col min="13318" max="13319" width="19" style="510" bestFit="1" customWidth="1"/>
    <col min="13320" max="13320" width="15" style="510" customWidth="1"/>
    <col min="13321" max="13321" width="16.140625" style="510" bestFit="1" customWidth="1"/>
    <col min="13322" max="13322" width="13.140625" style="510" customWidth="1"/>
    <col min="13323" max="13323" width="9.140625" style="510"/>
    <col min="13324" max="13324" width="0" style="510" hidden="1" customWidth="1"/>
    <col min="13325" max="13568" width="9.140625" style="510"/>
    <col min="13569" max="13569" width="26.85546875" style="510" customWidth="1"/>
    <col min="13570" max="13570" width="17.140625" style="510" bestFit="1" customWidth="1"/>
    <col min="13571" max="13571" width="25.7109375" style="510" customWidth="1"/>
    <col min="13572" max="13572" width="19" style="510" bestFit="1" customWidth="1"/>
    <col min="13573" max="13573" width="17.140625" style="510" bestFit="1" customWidth="1"/>
    <col min="13574" max="13575" width="19" style="510" bestFit="1" customWidth="1"/>
    <col min="13576" max="13576" width="15" style="510" customWidth="1"/>
    <col min="13577" max="13577" width="16.140625" style="510" bestFit="1" customWidth="1"/>
    <col min="13578" max="13578" width="13.140625" style="510" customWidth="1"/>
    <col min="13579" max="13579" width="9.140625" style="510"/>
    <col min="13580" max="13580" width="0" style="510" hidden="1" customWidth="1"/>
    <col min="13581" max="13824" width="9.140625" style="510"/>
    <col min="13825" max="13825" width="26.85546875" style="510" customWidth="1"/>
    <col min="13826" max="13826" width="17.140625" style="510" bestFit="1" customWidth="1"/>
    <col min="13827" max="13827" width="25.7109375" style="510" customWidth="1"/>
    <col min="13828" max="13828" width="19" style="510" bestFit="1" customWidth="1"/>
    <col min="13829" max="13829" width="17.140625" style="510" bestFit="1" customWidth="1"/>
    <col min="13830" max="13831" width="19" style="510" bestFit="1" customWidth="1"/>
    <col min="13832" max="13832" width="15" style="510" customWidth="1"/>
    <col min="13833" max="13833" width="16.140625" style="510" bestFit="1" customWidth="1"/>
    <col min="13834" max="13834" width="13.140625" style="510" customWidth="1"/>
    <col min="13835" max="13835" width="9.140625" style="510"/>
    <col min="13836" max="13836" width="0" style="510" hidden="1" customWidth="1"/>
    <col min="13837" max="14080" width="9.140625" style="510"/>
    <col min="14081" max="14081" width="26.85546875" style="510" customWidth="1"/>
    <col min="14082" max="14082" width="17.140625" style="510" bestFit="1" customWidth="1"/>
    <col min="14083" max="14083" width="25.7109375" style="510" customWidth="1"/>
    <col min="14084" max="14084" width="19" style="510" bestFit="1" customWidth="1"/>
    <col min="14085" max="14085" width="17.140625" style="510" bestFit="1" customWidth="1"/>
    <col min="14086" max="14087" width="19" style="510" bestFit="1" customWidth="1"/>
    <col min="14088" max="14088" width="15" style="510" customWidth="1"/>
    <col min="14089" max="14089" width="16.140625" style="510" bestFit="1" customWidth="1"/>
    <col min="14090" max="14090" width="13.140625" style="510" customWidth="1"/>
    <col min="14091" max="14091" width="9.140625" style="510"/>
    <col min="14092" max="14092" width="0" style="510" hidden="1" customWidth="1"/>
    <col min="14093" max="14336" width="9.140625" style="510"/>
    <col min="14337" max="14337" width="26.85546875" style="510" customWidth="1"/>
    <col min="14338" max="14338" width="17.140625" style="510" bestFit="1" customWidth="1"/>
    <col min="14339" max="14339" width="25.7109375" style="510" customWidth="1"/>
    <col min="14340" max="14340" width="19" style="510" bestFit="1" customWidth="1"/>
    <col min="14341" max="14341" width="17.140625" style="510" bestFit="1" customWidth="1"/>
    <col min="14342" max="14343" width="19" style="510" bestFit="1" customWidth="1"/>
    <col min="14344" max="14344" width="15" style="510" customWidth="1"/>
    <col min="14345" max="14345" width="16.140625" style="510" bestFit="1" customWidth="1"/>
    <col min="14346" max="14346" width="13.140625" style="510" customWidth="1"/>
    <col min="14347" max="14347" width="9.140625" style="510"/>
    <col min="14348" max="14348" width="0" style="510" hidden="1" customWidth="1"/>
    <col min="14349" max="14592" width="9.140625" style="510"/>
    <col min="14593" max="14593" width="26.85546875" style="510" customWidth="1"/>
    <col min="14594" max="14594" width="17.140625" style="510" bestFit="1" customWidth="1"/>
    <col min="14595" max="14595" width="25.7109375" style="510" customWidth="1"/>
    <col min="14596" max="14596" width="19" style="510" bestFit="1" customWidth="1"/>
    <col min="14597" max="14597" width="17.140625" style="510" bestFit="1" customWidth="1"/>
    <col min="14598" max="14599" width="19" style="510" bestFit="1" customWidth="1"/>
    <col min="14600" max="14600" width="15" style="510" customWidth="1"/>
    <col min="14601" max="14601" width="16.140625" style="510" bestFit="1" customWidth="1"/>
    <col min="14602" max="14602" width="13.140625" style="510" customWidth="1"/>
    <col min="14603" max="14603" width="9.140625" style="510"/>
    <col min="14604" max="14604" width="0" style="510" hidden="1" customWidth="1"/>
    <col min="14605" max="14848" width="9.140625" style="510"/>
    <col min="14849" max="14849" width="26.85546875" style="510" customWidth="1"/>
    <col min="14850" max="14850" width="17.140625" style="510" bestFit="1" customWidth="1"/>
    <col min="14851" max="14851" width="25.7109375" style="510" customWidth="1"/>
    <col min="14852" max="14852" width="19" style="510" bestFit="1" customWidth="1"/>
    <col min="14853" max="14853" width="17.140625" style="510" bestFit="1" customWidth="1"/>
    <col min="14854" max="14855" width="19" style="510" bestFit="1" customWidth="1"/>
    <col min="14856" max="14856" width="15" style="510" customWidth="1"/>
    <col min="14857" max="14857" width="16.140625" style="510" bestFit="1" customWidth="1"/>
    <col min="14858" max="14858" width="13.140625" style="510" customWidth="1"/>
    <col min="14859" max="14859" width="9.140625" style="510"/>
    <col min="14860" max="14860" width="0" style="510" hidden="1" customWidth="1"/>
    <col min="14861" max="15104" width="9.140625" style="510"/>
    <col min="15105" max="15105" width="26.85546875" style="510" customWidth="1"/>
    <col min="15106" max="15106" width="17.140625" style="510" bestFit="1" customWidth="1"/>
    <col min="15107" max="15107" width="25.7109375" style="510" customWidth="1"/>
    <col min="15108" max="15108" width="19" style="510" bestFit="1" customWidth="1"/>
    <col min="15109" max="15109" width="17.140625" style="510" bestFit="1" customWidth="1"/>
    <col min="15110" max="15111" width="19" style="510" bestFit="1" customWidth="1"/>
    <col min="15112" max="15112" width="15" style="510" customWidth="1"/>
    <col min="15113" max="15113" width="16.140625" style="510" bestFit="1" customWidth="1"/>
    <col min="15114" max="15114" width="13.140625" style="510" customWidth="1"/>
    <col min="15115" max="15115" width="9.140625" style="510"/>
    <col min="15116" max="15116" width="0" style="510" hidden="1" customWidth="1"/>
    <col min="15117" max="15360" width="9.140625" style="510"/>
    <col min="15361" max="15361" width="26.85546875" style="510" customWidth="1"/>
    <col min="15362" max="15362" width="17.140625" style="510" bestFit="1" customWidth="1"/>
    <col min="15363" max="15363" width="25.7109375" style="510" customWidth="1"/>
    <col min="15364" max="15364" width="19" style="510" bestFit="1" customWidth="1"/>
    <col min="15365" max="15365" width="17.140625" style="510" bestFit="1" customWidth="1"/>
    <col min="15366" max="15367" width="19" style="510" bestFit="1" customWidth="1"/>
    <col min="15368" max="15368" width="15" style="510" customWidth="1"/>
    <col min="15369" max="15369" width="16.140625" style="510" bestFit="1" customWidth="1"/>
    <col min="15370" max="15370" width="13.140625" style="510" customWidth="1"/>
    <col min="15371" max="15371" width="9.140625" style="510"/>
    <col min="15372" max="15372" width="0" style="510" hidden="1" customWidth="1"/>
    <col min="15373" max="15616" width="9.140625" style="510"/>
    <col min="15617" max="15617" width="26.85546875" style="510" customWidth="1"/>
    <col min="15618" max="15618" width="17.140625" style="510" bestFit="1" customWidth="1"/>
    <col min="15619" max="15619" width="25.7109375" style="510" customWidth="1"/>
    <col min="15620" max="15620" width="19" style="510" bestFit="1" customWidth="1"/>
    <col min="15621" max="15621" width="17.140625" style="510" bestFit="1" customWidth="1"/>
    <col min="15622" max="15623" width="19" style="510" bestFit="1" customWidth="1"/>
    <col min="15624" max="15624" width="15" style="510" customWidth="1"/>
    <col min="15625" max="15625" width="16.140625" style="510" bestFit="1" customWidth="1"/>
    <col min="15626" max="15626" width="13.140625" style="510" customWidth="1"/>
    <col min="15627" max="15627" width="9.140625" style="510"/>
    <col min="15628" max="15628" width="0" style="510" hidden="1" customWidth="1"/>
    <col min="15629" max="15872" width="9.140625" style="510"/>
    <col min="15873" max="15873" width="26.85546875" style="510" customWidth="1"/>
    <col min="15874" max="15874" width="17.140625" style="510" bestFit="1" customWidth="1"/>
    <col min="15875" max="15875" width="25.7109375" style="510" customWidth="1"/>
    <col min="15876" max="15876" width="19" style="510" bestFit="1" customWidth="1"/>
    <col min="15877" max="15877" width="17.140625" style="510" bestFit="1" customWidth="1"/>
    <col min="15878" max="15879" width="19" style="510" bestFit="1" customWidth="1"/>
    <col min="15880" max="15880" width="15" style="510" customWidth="1"/>
    <col min="15881" max="15881" width="16.140625" style="510" bestFit="1" customWidth="1"/>
    <col min="15882" max="15882" width="13.140625" style="510" customWidth="1"/>
    <col min="15883" max="15883" width="9.140625" style="510"/>
    <col min="15884" max="15884" width="0" style="510" hidden="1" customWidth="1"/>
    <col min="15885" max="16128" width="9.140625" style="510"/>
    <col min="16129" max="16129" width="26.85546875" style="510" customWidth="1"/>
    <col min="16130" max="16130" width="17.140625" style="510" bestFit="1" customWidth="1"/>
    <col min="16131" max="16131" width="25.7109375" style="510" customWidth="1"/>
    <col min="16132" max="16132" width="19" style="510" bestFit="1" customWidth="1"/>
    <col min="16133" max="16133" width="17.140625" style="510" bestFit="1" customWidth="1"/>
    <col min="16134" max="16135" width="19" style="510" bestFit="1" customWidth="1"/>
    <col min="16136" max="16136" width="15" style="510" customWidth="1"/>
    <col min="16137" max="16137" width="16.140625" style="510" bestFit="1" customWidth="1"/>
    <col min="16138" max="16138" width="13.140625" style="510" customWidth="1"/>
    <col min="16139" max="16139" width="9.140625" style="510"/>
    <col min="16140" max="16140" width="0" style="510" hidden="1" customWidth="1"/>
    <col min="16141" max="16384" width="9.140625" style="510"/>
  </cols>
  <sheetData>
    <row r="1" spans="1:12" s="490" customFormat="1" ht="35.25" customHeight="1">
      <c r="A1" s="571" t="s">
        <v>303</v>
      </c>
      <c r="B1" s="571"/>
      <c r="C1" s="571"/>
      <c r="D1" s="571"/>
      <c r="E1" s="571"/>
      <c r="F1" s="571"/>
      <c r="G1" s="571"/>
      <c r="H1" s="571"/>
      <c r="I1" s="571"/>
      <c r="J1" s="571"/>
    </row>
    <row r="2" spans="1:12" s="490" customFormat="1" ht="35.25" customHeight="1">
      <c r="A2" s="572" t="s">
        <v>359</v>
      </c>
      <c r="B2" s="572"/>
      <c r="C2" s="572"/>
      <c r="D2" s="572"/>
      <c r="E2" s="572"/>
      <c r="F2" s="572"/>
      <c r="G2" s="572"/>
      <c r="H2" s="572"/>
      <c r="I2" s="573" t="s">
        <v>4</v>
      </c>
      <c r="J2" s="573"/>
    </row>
    <row r="3" spans="1:12" s="490" customFormat="1" ht="35.25" customHeight="1">
      <c r="A3" s="491"/>
      <c r="B3" s="491"/>
      <c r="C3" s="491"/>
      <c r="D3" s="491"/>
      <c r="E3" s="491"/>
      <c r="F3" s="491"/>
      <c r="G3" s="491"/>
      <c r="H3" s="491"/>
      <c r="I3" s="492"/>
      <c r="J3" s="492"/>
    </row>
    <row r="4" spans="1:12" s="490" customFormat="1" ht="31.5" customHeight="1">
      <c r="A4" s="546" t="s">
        <v>51</v>
      </c>
      <c r="B4" s="574" t="s">
        <v>360</v>
      </c>
      <c r="C4" s="575"/>
      <c r="D4" s="576"/>
      <c r="E4" s="574" t="s">
        <v>361</v>
      </c>
      <c r="F4" s="575"/>
      <c r="G4" s="576"/>
      <c r="H4" s="577" t="s">
        <v>332</v>
      </c>
      <c r="I4" s="577" t="s">
        <v>333</v>
      </c>
      <c r="J4" s="577" t="s">
        <v>334</v>
      </c>
    </row>
    <row r="5" spans="1:12" s="493" customFormat="1" ht="69.75" customHeight="1">
      <c r="A5" s="546"/>
      <c r="B5" s="265" t="s">
        <v>362</v>
      </c>
      <c r="C5" s="265" t="s">
        <v>336</v>
      </c>
      <c r="D5" s="265" t="s">
        <v>9</v>
      </c>
      <c r="E5" s="265" t="s">
        <v>362</v>
      </c>
      <c r="F5" s="265" t="s">
        <v>336</v>
      </c>
      <c r="G5" s="265" t="s">
        <v>9</v>
      </c>
      <c r="H5" s="577"/>
      <c r="I5" s="577"/>
      <c r="J5" s="577"/>
    </row>
    <row r="6" spans="1:12" s="490" customFormat="1" ht="25.5" customHeight="1">
      <c r="A6" s="494" t="s">
        <v>363</v>
      </c>
      <c r="B6" s="495">
        <v>0</v>
      </c>
      <c r="C6" s="495">
        <v>696281342.90999997</v>
      </c>
      <c r="D6" s="496">
        <f t="shared" ref="D6:D11" si="0">SUM(B6:C6)</f>
        <v>696281342.90999997</v>
      </c>
      <c r="E6" s="495"/>
      <c r="F6" s="349">
        <v>669468219.84000003</v>
      </c>
      <c r="G6" s="495">
        <f t="shared" ref="G6:G11" si="1">SUM(E6:F6)</f>
        <v>669468219.84000003</v>
      </c>
      <c r="H6" s="495">
        <v>0</v>
      </c>
      <c r="I6" s="495">
        <f>SUM(F6-C6)/C6*100</f>
        <v>-3.8509035669315281</v>
      </c>
      <c r="J6" s="497">
        <f t="shared" ref="J6:J11" si="2">SUM(H6:I6)</f>
        <v>-3.8509035669315281</v>
      </c>
    </row>
    <row r="7" spans="1:12" s="490" customFormat="1" ht="25.5" customHeight="1">
      <c r="A7" s="343" t="s">
        <v>364</v>
      </c>
      <c r="B7" s="495">
        <v>0</v>
      </c>
      <c r="C7" s="495">
        <v>121349306.72000003</v>
      </c>
      <c r="D7" s="496">
        <f t="shared" si="0"/>
        <v>121349306.72000003</v>
      </c>
      <c r="E7" s="495"/>
      <c r="F7" s="495">
        <v>76188739.100000009</v>
      </c>
      <c r="G7" s="495">
        <f t="shared" si="1"/>
        <v>76188739.100000009</v>
      </c>
      <c r="H7" s="495">
        <v>0</v>
      </c>
      <c r="I7" s="495">
        <f>SUM(F7-C7)/C7*100</f>
        <v>-37.215348682793042</v>
      </c>
      <c r="J7" s="497">
        <f t="shared" si="2"/>
        <v>-37.215348682793042</v>
      </c>
    </row>
    <row r="8" spans="1:12" s="490" customFormat="1" ht="25.5" customHeight="1">
      <c r="A8" s="343" t="s">
        <v>365</v>
      </c>
      <c r="B8" s="495">
        <v>0</v>
      </c>
      <c r="C8" s="495">
        <v>2235517785.0699997</v>
      </c>
      <c r="D8" s="496">
        <f t="shared" si="0"/>
        <v>2235517785.0699997</v>
      </c>
      <c r="E8" s="495"/>
      <c r="F8" s="349">
        <v>2241227040.6865664</v>
      </c>
      <c r="G8" s="495">
        <f t="shared" si="1"/>
        <v>2241227040.6865664</v>
      </c>
      <c r="H8" s="495">
        <v>0</v>
      </c>
      <c r="I8" s="495">
        <f>SUM(F8-C8)/C8*100</f>
        <v>0.25538851243752847</v>
      </c>
      <c r="J8" s="497">
        <f t="shared" si="2"/>
        <v>0.25538851243752847</v>
      </c>
      <c r="L8" s="498">
        <v>1886423652.2400002</v>
      </c>
    </row>
    <row r="9" spans="1:12" s="490" customFormat="1" ht="25.5" customHeight="1">
      <c r="A9" s="343" t="s">
        <v>366</v>
      </c>
      <c r="B9" s="495">
        <v>0</v>
      </c>
      <c r="C9" s="495">
        <v>600857247.53999984</v>
      </c>
      <c r="D9" s="496">
        <f t="shared" si="0"/>
        <v>600857247.53999984</v>
      </c>
      <c r="E9" s="495"/>
      <c r="F9" s="349">
        <v>614112334.26842165</v>
      </c>
      <c r="G9" s="495">
        <f t="shared" si="1"/>
        <v>614112334.26842165</v>
      </c>
      <c r="H9" s="495">
        <v>0</v>
      </c>
      <c r="I9" s="495">
        <f>SUM(F9-C9)/C9*100</f>
        <v>2.2060292661343657</v>
      </c>
      <c r="J9" s="497">
        <f t="shared" si="2"/>
        <v>2.2060292661343657</v>
      </c>
    </row>
    <row r="10" spans="1:12" s="499" customFormat="1" ht="25.5" customHeight="1">
      <c r="A10" s="343" t="s">
        <v>367</v>
      </c>
      <c r="B10" s="495">
        <v>131248377.90000001</v>
      </c>
      <c r="C10" s="495">
        <v>0</v>
      </c>
      <c r="D10" s="497">
        <f t="shared" si="0"/>
        <v>131248377.90000001</v>
      </c>
      <c r="E10" s="495">
        <v>163021434.46000001</v>
      </c>
      <c r="F10" s="356"/>
      <c r="G10" s="495">
        <f t="shared" si="1"/>
        <v>163021434.46000001</v>
      </c>
      <c r="H10" s="495">
        <f>SUM(E10-B10)/B10*100</f>
        <v>24.208342280777249</v>
      </c>
      <c r="I10" s="495">
        <v>0</v>
      </c>
      <c r="J10" s="497">
        <f t="shared" si="2"/>
        <v>24.208342280777249</v>
      </c>
    </row>
    <row r="11" spans="1:12" s="499" customFormat="1" ht="25.5" customHeight="1">
      <c r="A11" s="343" t="s">
        <v>368</v>
      </c>
      <c r="B11" s="495">
        <v>0</v>
      </c>
      <c r="C11" s="495">
        <v>10170816.4</v>
      </c>
      <c r="D11" s="497">
        <f t="shared" si="0"/>
        <v>10170816.4</v>
      </c>
      <c r="E11" s="356"/>
      <c r="F11" s="495">
        <v>10000000.000000002</v>
      </c>
      <c r="G11" s="495">
        <f t="shared" si="1"/>
        <v>10000000.000000002</v>
      </c>
      <c r="H11" s="495">
        <v>0</v>
      </c>
      <c r="I11" s="495">
        <f>SUM(F11-C11)/C11*100</f>
        <v>-1.6794757990125406</v>
      </c>
      <c r="J11" s="497">
        <f t="shared" si="2"/>
        <v>-1.6794757990125406</v>
      </c>
    </row>
    <row r="12" spans="1:12" s="499" customFormat="1" ht="29.25" customHeight="1" thickBot="1">
      <c r="A12" s="500" t="s">
        <v>9</v>
      </c>
      <c r="B12" s="501">
        <f t="shared" ref="B12:G12" si="3">SUM(B6:B11)</f>
        <v>131248377.90000001</v>
      </c>
      <c r="C12" s="501">
        <f t="shared" si="3"/>
        <v>3664176498.6399999</v>
      </c>
      <c r="D12" s="501">
        <f t="shared" si="3"/>
        <v>3795424876.54</v>
      </c>
      <c r="E12" s="501">
        <f t="shared" si="3"/>
        <v>163021434.46000001</v>
      </c>
      <c r="F12" s="501">
        <f t="shared" si="3"/>
        <v>3610996333.8949881</v>
      </c>
      <c r="G12" s="501">
        <f t="shared" si="3"/>
        <v>3774017768.3549881</v>
      </c>
      <c r="H12" s="501"/>
      <c r="I12" s="501"/>
      <c r="J12" s="501"/>
      <c r="L12" s="502">
        <v>2770582430.7794065</v>
      </c>
    </row>
    <row r="13" spans="1:12" s="490" customFormat="1" ht="21.75" thickTop="1">
      <c r="A13" s="493"/>
      <c r="B13" s="493"/>
      <c r="C13" s="493"/>
      <c r="D13" s="503"/>
      <c r="E13" s="493"/>
      <c r="F13" s="493"/>
      <c r="G13" s="503"/>
      <c r="H13" s="493"/>
      <c r="I13" s="493"/>
      <c r="J13" s="493"/>
    </row>
    <row r="14" spans="1:12" s="490" customFormat="1" ht="21">
      <c r="A14" s="504" t="s">
        <v>369</v>
      </c>
      <c r="B14" s="504"/>
      <c r="C14" s="504"/>
      <c r="D14" s="504"/>
      <c r="E14" s="493"/>
      <c r="F14" s="493" t="s">
        <v>347</v>
      </c>
      <c r="G14" s="437"/>
      <c r="H14" s="493"/>
      <c r="I14" s="493"/>
      <c r="J14" s="493"/>
    </row>
    <row r="15" spans="1:12" s="490" customFormat="1" ht="21">
      <c r="A15" s="505" t="s">
        <v>370</v>
      </c>
      <c r="B15" s="505"/>
      <c r="C15" s="505"/>
      <c r="D15" s="506"/>
      <c r="E15" s="437"/>
      <c r="F15" s="437"/>
      <c r="G15" s="437"/>
      <c r="H15" s="437"/>
      <c r="I15" s="437"/>
      <c r="J15" s="493"/>
    </row>
    <row r="16" spans="1:12" s="499" customFormat="1" ht="21">
      <c r="A16" s="507"/>
      <c r="B16" s="507"/>
      <c r="C16" s="508"/>
      <c r="D16" s="507"/>
      <c r="E16" s="509"/>
      <c r="F16" s="509"/>
      <c r="G16" s="509"/>
      <c r="H16" s="509"/>
      <c r="I16" s="509"/>
      <c r="J16" s="509"/>
    </row>
    <row r="17" spans="1:10" ht="21">
      <c r="A17" s="233"/>
      <c r="B17" s="233"/>
      <c r="C17" s="233"/>
      <c r="D17" s="233"/>
      <c r="E17" s="233"/>
      <c r="F17" s="233"/>
      <c r="G17" s="233"/>
      <c r="H17" s="233"/>
      <c r="I17" s="233"/>
      <c r="J17" s="233"/>
    </row>
    <row r="18" spans="1:10" ht="21">
      <c r="A18" s="233"/>
      <c r="B18" s="233"/>
      <c r="C18" s="233"/>
      <c r="D18" s="233"/>
      <c r="E18" s="233"/>
      <c r="F18" s="233"/>
      <c r="G18" s="233"/>
      <c r="H18" s="233"/>
      <c r="I18" s="233"/>
      <c r="J18" s="233"/>
    </row>
    <row r="19" spans="1:10" ht="21">
      <c r="A19" s="233"/>
      <c r="B19" s="233"/>
      <c r="C19" s="233"/>
      <c r="D19" s="233"/>
      <c r="E19" s="233"/>
      <c r="F19" s="233"/>
      <c r="G19" s="233"/>
      <c r="H19" s="233"/>
      <c r="I19" s="233"/>
      <c r="J19" s="233"/>
    </row>
    <row r="20" spans="1:10" ht="21">
      <c r="A20" s="233"/>
      <c r="B20" s="233"/>
      <c r="C20" s="233"/>
      <c r="D20" s="233"/>
      <c r="E20" s="233"/>
      <c r="F20" s="233"/>
      <c r="G20" s="233"/>
      <c r="H20" s="233"/>
      <c r="I20" s="233"/>
      <c r="J20" s="233"/>
    </row>
    <row r="21" spans="1:10" ht="21">
      <c r="A21" s="233"/>
      <c r="B21" s="233"/>
      <c r="C21" s="233"/>
      <c r="D21" s="233"/>
      <c r="E21" s="233"/>
      <c r="F21" s="233"/>
      <c r="G21" s="233"/>
      <c r="H21" s="233"/>
      <c r="I21" s="233"/>
      <c r="J21" s="233"/>
    </row>
    <row r="22" spans="1:10" ht="21">
      <c r="A22" s="233"/>
      <c r="B22" s="233"/>
      <c r="C22" s="233"/>
      <c r="D22" s="233"/>
      <c r="E22" s="233"/>
      <c r="F22" s="233"/>
      <c r="G22" s="233"/>
      <c r="H22" s="233"/>
      <c r="I22" s="233"/>
      <c r="J22" s="233"/>
    </row>
    <row r="23" spans="1:10" ht="21">
      <c r="A23" s="233"/>
      <c r="B23" s="233"/>
      <c r="C23" s="233"/>
      <c r="D23" s="233"/>
      <c r="E23" s="233"/>
      <c r="F23" s="233"/>
      <c r="G23" s="233"/>
      <c r="H23" s="233"/>
      <c r="I23" s="233"/>
      <c r="J23" s="233"/>
    </row>
    <row r="24" spans="1:10" ht="21">
      <c r="A24" s="233"/>
      <c r="B24" s="233"/>
      <c r="C24" s="233"/>
      <c r="D24" s="233"/>
      <c r="E24" s="233"/>
      <c r="F24" s="233"/>
      <c r="G24" s="233"/>
      <c r="H24" s="233"/>
      <c r="I24" s="233"/>
      <c r="J24" s="233"/>
    </row>
    <row r="25" spans="1:10" ht="21">
      <c r="A25" s="233"/>
      <c r="B25" s="233"/>
      <c r="C25" s="233"/>
      <c r="D25" s="233"/>
      <c r="E25" s="233"/>
      <c r="F25" s="233"/>
      <c r="G25" s="233"/>
      <c r="H25" s="233"/>
      <c r="I25" s="233"/>
      <c r="J25" s="233"/>
    </row>
    <row r="26" spans="1:10" ht="21">
      <c r="A26" s="233"/>
      <c r="B26" s="233"/>
      <c r="C26" s="233"/>
      <c r="D26" s="233"/>
      <c r="E26" s="233"/>
      <c r="F26" s="233"/>
      <c r="G26" s="233"/>
      <c r="H26" s="233"/>
      <c r="I26" s="233"/>
      <c r="J26" s="233"/>
    </row>
    <row r="27" spans="1:10" ht="21">
      <c r="A27" s="233"/>
      <c r="B27" s="233"/>
      <c r="C27" s="233"/>
      <c r="D27" s="233"/>
      <c r="E27" s="233"/>
      <c r="F27" s="233"/>
      <c r="G27" s="233"/>
      <c r="H27" s="233"/>
      <c r="I27" s="233"/>
      <c r="J27" s="233"/>
    </row>
    <row r="28" spans="1:10" ht="21">
      <c r="A28" s="233"/>
      <c r="B28" s="233"/>
      <c r="C28" s="233"/>
      <c r="D28" s="233"/>
      <c r="E28" s="233"/>
      <c r="F28" s="233"/>
      <c r="G28" s="233"/>
      <c r="H28" s="233"/>
      <c r="I28" s="233"/>
      <c r="J28" s="233"/>
    </row>
    <row r="29" spans="1:10" ht="21">
      <c r="A29" s="233"/>
      <c r="B29" s="233"/>
      <c r="C29" s="233"/>
      <c r="D29" s="233"/>
      <c r="E29" s="233"/>
      <c r="F29" s="233"/>
      <c r="G29" s="233"/>
      <c r="H29" s="233"/>
      <c r="I29" s="233"/>
      <c r="J29" s="233"/>
    </row>
    <row r="30" spans="1:10" ht="21">
      <c r="A30" s="233"/>
      <c r="B30" s="233"/>
      <c r="C30" s="233"/>
      <c r="D30" s="233"/>
      <c r="E30" s="233"/>
      <c r="F30" s="233"/>
      <c r="G30" s="233"/>
      <c r="H30" s="233"/>
      <c r="I30" s="233"/>
      <c r="J30" s="233"/>
    </row>
    <row r="31" spans="1:10" ht="21">
      <c r="A31" s="233"/>
      <c r="B31" s="233"/>
      <c r="C31" s="233"/>
      <c r="D31" s="233"/>
      <c r="E31" s="233"/>
      <c r="F31" s="233"/>
      <c r="G31" s="233"/>
      <c r="H31" s="233"/>
      <c r="I31" s="233"/>
      <c r="J31" s="233"/>
    </row>
    <row r="32" spans="1:10" ht="21">
      <c r="A32" s="233"/>
      <c r="B32" s="233"/>
      <c r="C32" s="233"/>
      <c r="D32" s="233"/>
      <c r="E32" s="233"/>
      <c r="F32" s="233"/>
      <c r="G32" s="233"/>
      <c r="H32" s="233"/>
      <c r="I32" s="233"/>
      <c r="J32" s="233"/>
    </row>
    <row r="33" spans="1:10" ht="21">
      <c r="A33" s="233"/>
      <c r="B33" s="233"/>
      <c r="C33" s="233"/>
      <c r="D33" s="233"/>
      <c r="E33" s="233"/>
      <c r="F33" s="233"/>
      <c r="G33" s="233"/>
      <c r="H33" s="233"/>
      <c r="I33" s="233"/>
      <c r="J33" s="233"/>
    </row>
    <row r="34" spans="1:10" ht="21">
      <c r="A34" s="233"/>
      <c r="B34" s="233"/>
      <c r="C34" s="233"/>
      <c r="D34" s="233"/>
      <c r="E34" s="233"/>
      <c r="F34" s="233"/>
      <c r="G34" s="233"/>
      <c r="H34" s="233"/>
      <c r="I34" s="233"/>
      <c r="J34" s="233"/>
    </row>
    <row r="35" spans="1:10" ht="21">
      <c r="A35" s="233"/>
      <c r="B35" s="233"/>
      <c r="C35" s="233"/>
      <c r="D35" s="233"/>
      <c r="E35" s="233"/>
      <c r="F35" s="233"/>
      <c r="G35" s="233"/>
      <c r="H35" s="233"/>
      <c r="I35" s="233"/>
      <c r="J35" s="233"/>
    </row>
    <row r="36" spans="1:10" ht="21">
      <c r="A36" s="233"/>
      <c r="B36" s="233"/>
      <c r="C36" s="233"/>
      <c r="D36" s="233"/>
      <c r="E36" s="233"/>
      <c r="F36" s="233"/>
      <c r="G36" s="233"/>
      <c r="H36" s="233"/>
      <c r="I36" s="233"/>
      <c r="J36" s="233"/>
    </row>
    <row r="37" spans="1:10" ht="21">
      <c r="A37" s="233"/>
      <c r="B37" s="233"/>
      <c r="C37" s="233"/>
      <c r="D37" s="233"/>
      <c r="E37" s="233"/>
      <c r="F37" s="233"/>
      <c r="G37" s="233"/>
      <c r="H37" s="233"/>
      <c r="I37" s="233"/>
      <c r="J37" s="233"/>
    </row>
    <row r="38" spans="1:10" ht="21">
      <c r="A38" s="233"/>
      <c r="B38" s="233"/>
      <c r="C38" s="233"/>
      <c r="D38" s="233"/>
      <c r="E38" s="233"/>
      <c r="F38" s="233"/>
      <c r="G38" s="233"/>
      <c r="H38" s="233"/>
      <c r="I38" s="233"/>
      <c r="J38" s="233"/>
    </row>
    <row r="39" spans="1:10" ht="21">
      <c r="A39" s="233"/>
      <c r="B39" s="233"/>
      <c r="C39" s="233"/>
      <c r="D39" s="233"/>
      <c r="E39" s="233"/>
      <c r="F39" s="233"/>
      <c r="G39" s="233"/>
      <c r="H39" s="233"/>
      <c r="I39" s="233"/>
      <c r="J39" s="233"/>
    </row>
    <row r="40" spans="1:10" ht="21">
      <c r="A40" s="233"/>
      <c r="B40" s="233"/>
      <c r="C40" s="233"/>
      <c r="D40" s="233"/>
      <c r="E40" s="233"/>
      <c r="F40" s="233"/>
      <c r="G40" s="233"/>
      <c r="H40" s="233"/>
      <c r="I40" s="233"/>
      <c r="J40" s="233"/>
    </row>
    <row r="41" spans="1:10" ht="21">
      <c r="A41" s="233"/>
      <c r="B41" s="233"/>
      <c r="C41" s="233"/>
      <c r="D41" s="233"/>
      <c r="E41" s="233"/>
      <c r="F41" s="233"/>
      <c r="G41" s="233"/>
      <c r="H41" s="233"/>
      <c r="I41" s="233"/>
      <c r="J41" s="233"/>
    </row>
    <row r="42" spans="1:10" ht="21">
      <c r="A42" s="233"/>
      <c r="B42" s="233"/>
      <c r="C42" s="233"/>
      <c r="D42" s="233"/>
      <c r="E42" s="233"/>
      <c r="F42" s="233"/>
      <c r="G42" s="233"/>
      <c r="H42" s="233"/>
      <c r="I42" s="233"/>
      <c r="J42" s="233"/>
    </row>
    <row r="43" spans="1:10" ht="21">
      <c r="A43" s="233"/>
      <c r="B43" s="233"/>
      <c r="C43" s="233"/>
      <c r="D43" s="233"/>
      <c r="E43" s="233"/>
      <c r="F43" s="233"/>
      <c r="G43" s="233"/>
      <c r="H43" s="233"/>
      <c r="I43" s="233"/>
      <c r="J43" s="233"/>
    </row>
    <row r="44" spans="1:10" ht="21">
      <c r="A44" s="233"/>
      <c r="B44" s="233"/>
      <c r="C44" s="233"/>
      <c r="D44" s="233"/>
      <c r="E44" s="233"/>
      <c r="F44" s="233"/>
      <c r="G44" s="233"/>
      <c r="H44" s="233"/>
      <c r="I44" s="233"/>
      <c r="J44" s="233"/>
    </row>
    <row r="45" spans="1:10" ht="21">
      <c r="A45" s="233"/>
      <c r="B45" s="233"/>
      <c r="C45" s="233"/>
      <c r="D45" s="233"/>
      <c r="E45" s="233"/>
      <c r="F45" s="233"/>
      <c r="G45" s="233"/>
      <c r="H45" s="233"/>
      <c r="I45" s="233"/>
      <c r="J45" s="233"/>
    </row>
    <row r="46" spans="1:10" ht="21">
      <c r="A46" s="233"/>
      <c r="B46" s="233"/>
      <c r="C46" s="233"/>
      <c r="D46" s="233"/>
      <c r="E46" s="233"/>
      <c r="F46" s="233"/>
      <c r="G46" s="233"/>
      <c r="H46" s="233"/>
      <c r="I46" s="233"/>
      <c r="J46" s="233"/>
    </row>
    <row r="47" spans="1:10" ht="21">
      <c r="A47" s="233"/>
      <c r="B47" s="233"/>
      <c r="C47" s="233"/>
      <c r="D47" s="233"/>
      <c r="E47" s="233"/>
      <c r="F47" s="233"/>
      <c r="G47" s="233"/>
      <c r="H47" s="233"/>
      <c r="I47" s="233"/>
      <c r="J47" s="233"/>
    </row>
    <row r="48" spans="1:10" ht="21">
      <c r="A48" s="233"/>
      <c r="B48" s="233"/>
      <c r="C48" s="233"/>
      <c r="D48" s="233"/>
      <c r="E48" s="233"/>
      <c r="F48" s="233"/>
      <c r="G48" s="233"/>
      <c r="H48" s="233"/>
      <c r="I48" s="233"/>
      <c r="J48" s="233"/>
    </row>
    <row r="49" spans="1:10" ht="21">
      <c r="A49" s="233"/>
      <c r="B49" s="233"/>
      <c r="C49" s="233"/>
      <c r="D49" s="233"/>
      <c r="E49" s="233"/>
      <c r="F49" s="233"/>
      <c r="G49" s="233"/>
      <c r="H49" s="233"/>
      <c r="I49" s="233"/>
      <c r="J49" s="233"/>
    </row>
    <row r="50" spans="1:10" ht="21">
      <c r="A50" s="233"/>
      <c r="B50" s="233"/>
      <c r="C50" s="233"/>
      <c r="D50" s="233"/>
      <c r="E50" s="233"/>
      <c r="F50" s="233"/>
      <c r="G50" s="233"/>
      <c r="H50" s="233"/>
      <c r="I50" s="233"/>
      <c r="J50" s="233"/>
    </row>
    <row r="51" spans="1:10" ht="21">
      <c r="A51" s="233"/>
      <c r="B51" s="233"/>
      <c r="C51" s="233"/>
      <c r="D51" s="233"/>
      <c r="E51" s="233"/>
      <c r="F51" s="233"/>
      <c r="G51" s="233"/>
      <c r="H51" s="233"/>
      <c r="I51" s="233"/>
      <c r="J51" s="233"/>
    </row>
    <row r="52" spans="1:10" ht="21">
      <c r="A52" s="233"/>
      <c r="B52" s="233"/>
      <c r="C52" s="233"/>
      <c r="D52" s="233"/>
      <c r="E52" s="233"/>
      <c r="F52" s="233"/>
      <c r="G52" s="233"/>
      <c r="H52" s="233"/>
      <c r="I52" s="233"/>
      <c r="J52" s="233"/>
    </row>
    <row r="53" spans="1:10" ht="21">
      <c r="A53" s="233"/>
      <c r="B53" s="233"/>
      <c r="C53" s="233"/>
      <c r="D53" s="233"/>
      <c r="E53" s="233"/>
      <c r="F53" s="233"/>
      <c r="G53" s="233"/>
      <c r="H53" s="233"/>
      <c r="I53" s="233"/>
      <c r="J53" s="233"/>
    </row>
    <row r="54" spans="1:10" ht="21">
      <c r="A54" s="233"/>
      <c r="B54" s="233"/>
      <c r="C54" s="233"/>
      <c r="D54" s="233"/>
      <c r="E54" s="233"/>
      <c r="F54" s="233"/>
      <c r="G54" s="233"/>
      <c r="H54" s="233"/>
      <c r="I54" s="233"/>
      <c r="J54" s="233"/>
    </row>
    <row r="55" spans="1:10" ht="21">
      <c r="A55" s="233"/>
      <c r="B55" s="233"/>
      <c r="C55" s="233"/>
      <c r="D55" s="233"/>
      <c r="E55" s="233"/>
      <c r="F55" s="233"/>
      <c r="G55" s="233"/>
      <c r="H55" s="233"/>
      <c r="I55" s="233"/>
      <c r="J55" s="233"/>
    </row>
    <row r="56" spans="1:10" ht="21">
      <c r="A56" s="233"/>
      <c r="B56" s="233"/>
      <c r="C56" s="233"/>
      <c r="D56" s="233"/>
      <c r="E56" s="233"/>
      <c r="F56" s="233"/>
      <c r="G56" s="233"/>
      <c r="H56" s="233"/>
      <c r="I56" s="233"/>
      <c r="J56" s="233"/>
    </row>
    <row r="57" spans="1:10" ht="21">
      <c r="A57" s="233"/>
      <c r="B57" s="233"/>
      <c r="C57" s="233"/>
      <c r="D57" s="233"/>
      <c r="E57" s="233"/>
      <c r="F57" s="233"/>
      <c r="G57" s="233"/>
      <c r="H57" s="233"/>
      <c r="I57" s="233"/>
      <c r="J57" s="233"/>
    </row>
    <row r="58" spans="1:10" ht="21">
      <c r="A58" s="233"/>
      <c r="B58" s="233"/>
      <c r="C58" s="233"/>
      <c r="D58" s="233"/>
      <c r="E58" s="233"/>
      <c r="F58" s="233"/>
      <c r="G58" s="233"/>
      <c r="H58" s="233"/>
      <c r="I58" s="233"/>
      <c r="J58" s="233"/>
    </row>
    <row r="59" spans="1:10" ht="21">
      <c r="A59" s="233"/>
      <c r="B59" s="233"/>
      <c r="C59" s="233"/>
      <c r="D59" s="233"/>
      <c r="E59" s="233"/>
      <c r="F59" s="233"/>
      <c r="G59" s="233"/>
      <c r="H59" s="233"/>
      <c r="I59" s="233"/>
      <c r="J59" s="233"/>
    </row>
    <row r="60" spans="1:10" ht="21">
      <c r="A60" s="233"/>
      <c r="B60" s="233"/>
      <c r="C60" s="233"/>
      <c r="D60" s="233"/>
      <c r="E60" s="233"/>
      <c r="F60" s="233"/>
      <c r="G60" s="233"/>
      <c r="H60" s="233"/>
      <c r="I60" s="233"/>
      <c r="J60" s="233"/>
    </row>
    <row r="61" spans="1:10" ht="21">
      <c r="A61" s="233"/>
      <c r="B61" s="233"/>
      <c r="C61" s="233"/>
      <c r="D61" s="233"/>
      <c r="E61" s="233"/>
      <c r="F61" s="233"/>
      <c r="G61" s="233"/>
      <c r="H61" s="233"/>
      <c r="I61" s="233"/>
      <c r="J61" s="233"/>
    </row>
    <row r="62" spans="1:10" ht="21">
      <c r="A62" s="233"/>
      <c r="B62" s="233"/>
      <c r="C62" s="233"/>
      <c r="D62" s="233"/>
      <c r="E62" s="233"/>
      <c r="F62" s="233"/>
      <c r="G62" s="233"/>
      <c r="H62" s="233"/>
      <c r="I62" s="233"/>
      <c r="J62" s="233"/>
    </row>
    <row r="63" spans="1:10" ht="21">
      <c r="A63" s="233"/>
      <c r="B63" s="233"/>
      <c r="C63" s="233"/>
      <c r="D63" s="233"/>
      <c r="E63" s="233"/>
      <c r="F63" s="233"/>
      <c r="G63" s="233"/>
      <c r="H63" s="233"/>
      <c r="I63" s="233"/>
      <c r="J63" s="233"/>
    </row>
    <row r="64" spans="1:10" ht="21">
      <c r="A64" s="233"/>
      <c r="B64" s="233"/>
      <c r="C64" s="233"/>
      <c r="D64" s="233"/>
      <c r="E64" s="233"/>
      <c r="F64" s="233"/>
      <c r="G64" s="233"/>
      <c r="H64" s="233"/>
      <c r="I64" s="233"/>
      <c r="J64" s="233"/>
    </row>
    <row r="65" spans="1:10" ht="21">
      <c r="A65" s="233"/>
      <c r="B65" s="233"/>
      <c r="C65" s="233"/>
      <c r="D65" s="233"/>
      <c r="E65" s="233"/>
      <c r="F65" s="233"/>
      <c r="G65" s="233"/>
      <c r="H65" s="233"/>
      <c r="I65" s="233"/>
      <c r="J65" s="233"/>
    </row>
    <row r="66" spans="1:10" ht="21">
      <c r="A66" s="233"/>
      <c r="B66" s="233"/>
      <c r="C66" s="233"/>
      <c r="D66" s="233"/>
      <c r="E66" s="233"/>
      <c r="F66" s="233"/>
      <c r="G66" s="233"/>
      <c r="H66" s="233"/>
      <c r="I66" s="233"/>
      <c r="J66" s="233"/>
    </row>
    <row r="67" spans="1:10" ht="21">
      <c r="A67" s="233"/>
      <c r="B67" s="233"/>
      <c r="C67" s="233"/>
      <c r="D67" s="233"/>
      <c r="E67" s="233"/>
      <c r="F67" s="233"/>
      <c r="G67" s="233"/>
      <c r="H67" s="233"/>
      <c r="I67" s="233"/>
      <c r="J67" s="233"/>
    </row>
    <row r="68" spans="1:10" ht="21">
      <c r="A68" s="233"/>
      <c r="B68" s="233"/>
      <c r="C68" s="233"/>
      <c r="D68" s="233"/>
      <c r="E68" s="233"/>
      <c r="F68" s="233"/>
      <c r="G68" s="233"/>
      <c r="H68" s="233"/>
      <c r="I68" s="233"/>
      <c r="J68" s="233"/>
    </row>
    <row r="69" spans="1:10" ht="21">
      <c r="A69" s="233"/>
      <c r="B69" s="233"/>
      <c r="C69" s="233"/>
      <c r="D69" s="233"/>
      <c r="E69" s="233"/>
      <c r="F69" s="233"/>
      <c r="G69" s="233"/>
      <c r="H69" s="233"/>
      <c r="I69" s="233"/>
      <c r="J69" s="233"/>
    </row>
    <row r="70" spans="1:10" ht="21">
      <c r="A70" s="233"/>
      <c r="B70" s="233"/>
      <c r="C70" s="233"/>
      <c r="D70" s="233"/>
      <c r="E70" s="233"/>
      <c r="F70" s="233"/>
      <c r="G70" s="233"/>
      <c r="H70" s="233"/>
      <c r="I70" s="233"/>
      <c r="J70" s="233"/>
    </row>
    <row r="71" spans="1:10" ht="21">
      <c r="A71" s="233"/>
      <c r="B71" s="233"/>
      <c r="C71" s="233"/>
      <c r="D71" s="233"/>
      <c r="E71" s="233"/>
      <c r="F71" s="233"/>
      <c r="G71" s="233"/>
      <c r="H71" s="233"/>
      <c r="I71" s="233"/>
      <c r="J71" s="233"/>
    </row>
    <row r="72" spans="1:10" ht="21">
      <c r="A72" s="233"/>
      <c r="B72" s="233"/>
      <c r="C72" s="233"/>
      <c r="D72" s="233"/>
      <c r="E72" s="233"/>
      <c r="F72" s="233"/>
      <c r="G72" s="233"/>
      <c r="H72" s="233"/>
      <c r="I72" s="233"/>
      <c r="J72" s="233"/>
    </row>
    <row r="73" spans="1:10" ht="21">
      <c r="A73" s="233"/>
      <c r="B73" s="233"/>
      <c r="C73" s="233"/>
      <c r="D73" s="233"/>
      <c r="E73" s="233"/>
      <c r="F73" s="233"/>
      <c r="G73" s="233"/>
      <c r="H73" s="233"/>
      <c r="I73" s="233"/>
      <c r="J73" s="233"/>
    </row>
    <row r="74" spans="1:10" ht="21">
      <c r="A74" s="233"/>
      <c r="B74" s="233"/>
      <c r="C74" s="233"/>
      <c r="D74" s="233"/>
      <c r="E74" s="233"/>
      <c r="F74" s="233"/>
      <c r="G74" s="233"/>
      <c r="H74" s="233"/>
      <c r="I74" s="233"/>
      <c r="J74" s="233"/>
    </row>
    <row r="75" spans="1:10" ht="21">
      <c r="A75" s="233"/>
      <c r="B75" s="233"/>
      <c r="C75" s="233"/>
      <c r="D75" s="233"/>
      <c r="E75" s="233"/>
      <c r="F75" s="233"/>
      <c r="G75" s="233"/>
      <c r="H75" s="233"/>
      <c r="I75" s="233"/>
      <c r="J75" s="233"/>
    </row>
    <row r="76" spans="1:10" ht="21">
      <c r="A76" s="233"/>
      <c r="B76" s="233"/>
      <c r="C76" s="233"/>
      <c r="D76" s="233"/>
      <c r="E76" s="233"/>
      <c r="F76" s="233"/>
      <c r="G76" s="233"/>
      <c r="H76" s="233"/>
      <c r="I76" s="233"/>
      <c r="J76" s="233"/>
    </row>
    <row r="77" spans="1:10" ht="21">
      <c r="A77" s="233"/>
      <c r="B77" s="233"/>
      <c r="C77" s="233"/>
      <c r="D77" s="233"/>
      <c r="E77" s="233"/>
      <c r="F77" s="233"/>
      <c r="G77" s="233"/>
      <c r="H77" s="233"/>
      <c r="I77" s="233"/>
      <c r="J77" s="233"/>
    </row>
    <row r="78" spans="1:10" ht="21">
      <c r="A78" s="233"/>
      <c r="B78" s="233"/>
      <c r="C78" s="233"/>
      <c r="D78" s="233"/>
      <c r="E78" s="233"/>
      <c r="F78" s="233"/>
      <c r="G78" s="233"/>
      <c r="H78" s="233"/>
      <c r="I78" s="233"/>
      <c r="J78" s="233"/>
    </row>
    <row r="79" spans="1:10" ht="21">
      <c r="A79" s="233"/>
      <c r="B79" s="233"/>
      <c r="C79" s="233"/>
      <c r="D79" s="233"/>
      <c r="E79" s="233"/>
      <c r="F79" s="233"/>
      <c r="G79" s="233"/>
      <c r="H79" s="233"/>
      <c r="I79" s="233"/>
      <c r="J79" s="233"/>
    </row>
    <row r="80" spans="1:10" ht="21">
      <c r="A80" s="233"/>
      <c r="B80" s="233"/>
      <c r="C80" s="233"/>
      <c r="D80" s="233"/>
      <c r="E80" s="233"/>
      <c r="F80" s="233"/>
      <c r="G80" s="233"/>
      <c r="H80" s="233"/>
      <c r="I80" s="233"/>
      <c r="J80" s="233"/>
    </row>
    <row r="81" spans="1:10" ht="21">
      <c r="A81" s="233"/>
      <c r="B81" s="233"/>
      <c r="C81" s="233"/>
      <c r="D81" s="233"/>
      <c r="E81" s="233"/>
      <c r="F81" s="233"/>
      <c r="G81" s="233"/>
      <c r="H81" s="233"/>
      <c r="I81" s="233"/>
      <c r="J81" s="233"/>
    </row>
    <row r="82" spans="1:10" ht="21">
      <c r="A82" s="233"/>
      <c r="B82" s="233"/>
      <c r="C82" s="233"/>
      <c r="D82" s="233"/>
      <c r="E82" s="233"/>
      <c r="F82" s="233"/>
      <c r="G82" s="233"/>
      <c r="H82" s="233"/>
      <c r="I82" s="233"/>
      <c r="J82" s="233"/>
    </row>
    <row r="83" spans="1:10" ht="21">
      <c r="A83" s="233"/>
      <c r="B83" s="233"/>
      <c r="C83" s="233"/>
      <c r="D83" s="233"/>
      <c r="E83" s="233"/>
      <c r="F83" s="233"/>
      <c r="G83" s="233"/>
      <c r="H83" s="233"/>
      <c r="I83" s="233"/>
      <c r="J83" s="233"/>
    </row>
    <row r="84" spans="1:10" ht="21">
      <c r="A84" s="233"/>
      <c r="B84" s="233"/>
      <c r="C84" s="233"/>
      <c r="D84" s="233"/>
      <c r="E84" s="233"/>
      <c r="F84" s="233"/>
      <c r="G84" s="233"/>
      <c r="H84" s="233"/>
      <c r="I84" s="233"/>
      <c r="J84" s="233"/>
    </row>
    <row r="85" spans="1:10" ht="21">
      <c r="A85" s="233"/>
      <c r="B85" s="233"/>
      <c r="C85" s="233"/>
      <c r="D85" s="233"/>
      <c r="E85" s="233"/>
      <c r="F85" s="233"/>
      <c r="G85" s="233"/>
      <c r="H85" s="233"/>
      <c r="I85" s="233"/>
      <c r="J85" s="233"/>
    </row>
    <row r="86" spans="1:10" ht="21">
      <c r="A86" s="233"/>
      <c r="B86" s="233"/>
      <c r="C86" s="233"/>
      <c r="D86" s="233"/>
      <c r="E86" s="233"/>
      <c r="F86" s="233"/>
      <c r="G86" s="233"/>
      <c r="H86" s="233"/>
      <c r="I86" s="233"/>
      <c r="J86" s="233"/>
    </row>
    <row r="87" spans="1:10" ht="21">
      <c r="A87" s="233"/>
      <c r="B87" s="233"/>
      <c r="C87" s="233"/>
      <c r="D87" s="233"/>
      <c r="E87" s="233"/>
      <c r="F87" s="233"/>
      <c r="G87" s="233"/>
      <c r="H87" s="233"/>
      <c r="I87" s="233"/>
      <c r="J87" s="233"/>
    </row>
    <row r="88" spans="1:10" ht="21">
      <c r="A88" s="233"/>
      <c r="B88" s="233"/>
      <c r="C88" s="233"/>
      <c r="D88" s="233"/>
      <c r="E88" s="233"/>
      <c r="F88" s="233"/>
      <c r="G88" s="233"/>
      <c r="H88" s="233"/>
      <c r="I88" s="233"/>
      <c r="J88" s="233"/>
    </row>
    <row r="89" spans="1:10" ht="21">
      <c r="A89" s="233"/>
      <c r="B89" s="233"/>
      <c r="C89" s="233"/>
      <c r="D89" s="233"/>
      <c r="E89" s="233"/>
      <c r="F89" s="233"/>
      <c r="G89" s="233"/>
      <c r="H89" s="233"/>
      <c r="I89" s="233"/>
      <c r="J89" s="233"/>
    </row>
    <row r="90" spans="1:10" ht="21">
      <c r="A90" s="233"/>
      <c r="B90" s="233"/>
      <c r="C90" s="233"/>
      <c r="D90" s="233"/>
      <c r="E90" s="233"/>
      <c r="F90" s="233"/>
      <c r="G90" s="233"/>
      <c r="H90" s="233"/>
      <c r="I90" s="233"/>
      <c r="J90" s="233"/>
    </row>
    <row r="91" spans="1:10" ht="21">
      <c r="A91" s="233"/>
      <c r="B91" s="233"/>
      <c r="C91" s="233"/>
      <c r="D91" s="233"/>
      <c r="E91" s="233"/>
      <c r="F91" s="233"/>
      <c r="G91" s="233"/>
      <c r="H91" s="233"/>
      <c r="I91" s="233"/>
      <c r="J91" s="233"/>
    </row>
    <row r="92" spans="1:10" ht="21">
      <c r="A92" s="233"/>
      <c r="B92" s="233"/>
      <c r="C92" s="233"/>
      <c r="D92" s="233"/>
      <c r="E92" s="233"/>
      <c r="F92" s="233"/>
      <c r="G92" s="233"/>
      <c r="H92" s="233"/>
      <c r="I92" s="233"/>
      <c r="J92" s="233"/>
    </row>
    <row r="93" spans="1:10" ht="21">
      <c r="A93" s="233"/>
      <c r="B93" s="233"/>
      <c r="C93" s="233"/>
      <c r="D93" s="233"/>
      <c r="E93" s="233"/>
      <c r="F93" s="233"/>
      <c r="G93" s="233"/>
      <c r="H93" s="233"/>
      <c r="I93" s="233"/>
      <c r="J93" s="233"/>
    </row>
    <row r="94" spans="1:10" ht="21">
      <c r="A94" s="233"/>
      <c r="B94" s="233"/>
      <c r="C94" s="233"/>
      <c r="D94" s="233"/>
      <c r="E94" s="233"/>
      <c r="F94" s="233"/>
      <c r="G94" s="233"/>
      <c r="H94" s="233"/>
      <c r="I94" s="233"/>
      <c r="J94" s="233"/>
    </row>
    <row r="95" spans="1:10" ht="21">
      <c r="A95" s="233"/>
      <c r="B95" s="233"/>
      <c r="C95" s="233"/>
      <c r="D95" s="233"/>
      <c r="E95" s="233"/>
      <c r="F95" s="233"/>
      <c r="G95" s="233"/>
      <c r="H95" s="233"/>
      <c r="I95" s="233"/>
      <c r="J95" s="233"/>
    </row>
    <row r="96" spans="1:10" ht="21">
      <c r="A96" s="233"/>
      <c r="B96" s="233"/>
      <c r="C96" s="233"/>
      <c r="D96" s="233"/>
      <c r="E96" s="233"/>
      <c r="F96" s="233"/>
      <c r="G96" s="233"/>
      <c r="H96" s="233"/>
      <c r="I96" s="233"/>
      <c r="J96" s="233"/>
    </row>
    <row r="97" spans="1:10" ht="21">
      <c r="A97" s="233"/>
      <c r="B97" s="233"/>
      <c r="C97" s="233"/>
      <c r="D97" s="233"/>
      <c r="E97" s="233"/>
      <c r="F97" s="233"/>
      <c r="G97" s="233"/>
      <c r="H97" s="233"/>
      <c r="I97" s="233"/>
      <c r="J97" s="233"/>
    </row>
    <row r="98" spans="1:10" ht="21">
      <c r="A98" s="233"/>
      <c r="B98" s="233"/>
      <c r="C98" s="233"/>
      <c r="D98" s="233"/>
      <c r="E98" s="233"/>
      <c r="F98" s="233"/>
      <c r="G98" s="233"/>
      <c r="H98" s="233"/>
      <c r="I98" s="233"/>
      <c r="J98" s="233"/>
    </row>
    <row r="99" spans="1:10" ht="21">
      <c r="A99" s="233"/>
      <c r="B99" s="233"/>
      <c r="C99" s="233"/>
      <c r="D99" s="233"/>
      <c r="E99" s="233"/>
      <c r="F99" s="233"/>
      <c r="G99" s="233"/>
      <c r="H99" s="233"/>
      <c r="I99" s="233"/>
      <c r="J99" s="233"/>
    </row>
    <row r="100" spans="1:10" ht="21">
      <c r="A100" s="233"/>
      <c r="B100" s="233"/>
      <c r="C100" s="233"/>
      <c r="D100" s="233"/>
      <c r="E100" s="233"/>
      <c r="F100" s="233"/>
      <c r="G100" s="233"/>
      <c r="H100" s="233"/>
      <c r="I100" s="233"/>
      <c r="J100" s="233"/>
    </row>
    <row r="101" spans="1:10" ht="21">
      <c r="A101" s="233"/>
      <c r="B101" s="233"/>
      <c r="C101" s="233"/>
      <c r="D101" s="233"/>
      <c r="E101" s="233"/>
      <c r="F101" s="233"/>
      <c r="G101" s="233"/>
      <c r="H101" s="233"/>
      <c r="I101" s="233"/>
      <c r="J101" s="233"/>
    </row>
    <row r="102" spans="1:10" ht="21">
      <c r="A102" s="233"/>
      <c r="B102" s="233"/>
      <c r="C102" s="233"/>
      <c r="D102" s="233"/>
      <c r="E102" s="233"/>
      <c r="F102" s="233"/>
      <c r="G102" s="233"/>
      <c r="H102" s="233"/>
      <c r="I102" s="233"/>
      <c r="J102" s="233"/>
    </row>
    <row r="103" spans="1:10" ht="21">
      <c r="A103" s="233"/>
      <c r="B103" s="233"/>
      <c r="C103" s="233"/>
      <c r="D103" s="233"/>
      <c r="E103" s="233"/>
      <c r="F103" s="233"/>
      <c r="G103" s="233"/>
      <c r="H103" s="233"/>
      <c r="I103" s="233"/>
      <c r="J103" s="233"/>
    </row>
    <row r="104" spans="1:10" ht="21">
      <c r="A104" s="233"/>
      <c r="B104" s="233"/>
      <c r="C104" s="233"/>
      <c r="D104" s="233"/>
      <c r="E104" s="233"/>
      <c r="F104" s="233"/>
      <c r="G104" s="233"/>
      <c r="H104" s="233"/>
      <c r="I104" s="233"/>
      <c r="J104" s="233"/>
    </row>
    <row r="105" spans="1:10" ht="21">
      <c r="A105" s="233"/>
      <c r="B105" s="233"/>
      <c r="C105" s="233"/>
      <c r="D105" s="233"/>
      <c r="E105" s="233"/>
      <c r="F105" s="233"/>
      <c r="G105" s="233"/>
      <c r="H105" s="233"/>
      <c r="I105" s="233"/>
      <c r="J105" s="233"/>
    </row>
    <row r="106" spans="1:10" ht="21">
      <c r="A106" s="233"/>
      <c r="B106" s="233"/>
      <c r="C106" s="233"/>
      <c r="D106" s="233"/>
      <c r="E106" s="233"/>
      <c r="F106" s="233"/>
      <c r="G106" s="233"/>
      <c r="H106" s="233"/>
      <c r="I106" s="233"/>
      <c r="J106" s="233"/>
    </row>
    <row r="107" spans="1:10" ht="21">
      <c r="A107" s="233"/>
      <c r="B107" s="233"/>
      <c r="C107" s="233"/>
      <c r="D107" s="233"/>
      <c r="E107" s="233"/>
      <c r="F107" s="233"/>
      <c r="G107" s="233"/>
      <c r="H107" s="233"/>
      <c r="I107" s="233"/>
      <c r="J107" s="233"/>
    </row>
    <row r="108" spans="1:10" ht="21">
      <c r="A108" s="233"/>
      <c r="B108" s="233"/>
      <c r="C108" s="233"/>
      <c r="D108" s="233"/>
      <c r="E108" s="233"/>
      <c r="F108" s="233"/>
      <c r="G108" s="233"/>
      <c r="H108" s="233"/>
      <c r="I108" s="233"/>
      <c r="J108" s="233"/>
    </row>
    <row r="109" spans="1:10" ht="21">
      <c r="A109" s="233"/>
      <c r="B109" s="233"/>
      <c r="C109" s="233"/>
      <c r="D109" s="233"/>
      <c r="E109" s="233"/>
      <c r="F109" s="233"/>
      <c r="G109" s="233"/>
      <c r="H109" s="233"/>
      <c r="I109" s="233"/>
      <c r="J109" s="233"/>
    </row>
    <row r="110" spans="1:10" ht="21">
      <c r="A110" s="233"/>
      <c r="B110" s="233"/>
      <c r="C110" s="233"/>
      <c r="D110" s="233"/>
      <c r="E110" s="233"/>
      <c r="F110" s="233"/>
      <c r="G110" s="233"/>
      <c r="H110" s="233"/>
      <c r="I110" s="233"/>
      <c r="J110" s="233"/>
    </row>
    <row r="111" spans="1:10" ht="21">
      <c r="A111" s="233"/>
      <c r="B111" s="233"/>
      <c r="C111" s="233"/>
      <c r="D111" s="233"/>
      <c r="E111" s="233"/>
      <c r="F111" s="233"/>
      <c r="G111" s="233"/>
      <c r="H111" s="233"/>
      <c r="I111" s="233"/>
      <c r="J111" s="233"/>
    </row>
    <row r="112" spans="1:10" ht="21">
      <c r="A112" s="233"/>
      <c r="B112" s="233"/>
      <c r="C112" s="233"/>
      <c r="D112" s="233"/>
      <c r="E112" s="233"/>
      <c r="F112" s="233"/>
      <c r="G112" s="233"/>
      <c r="H112" s="233"/>
      <c r="I112" s="233"/>
      <c r="J112" s="233"/>
    </row>
    <row r="113" spans="1:10" ht="21">
      <c r="A113" s="233"/>
      <c r="B113" s="233"/>
      <c r="C113" s="233"/>
      <c r="D113" s="233"/>
      <c r="E113" s="233"/>
      <c r="F113" s="233"/>
      <c r="G113" s="233"/>
      <c r="H113" s="233"/>
      <c r="I113" s="233"/>
      <c r="J113" s="233"/>
    </row>
    <row r="114" spans="1:10" ht="21">
      <c r="A114" s="233"/>
      <c r="B114" s="233"/>
      <c r="C114" s="233"/>
      <c r="D114" s="233"/>
      <c r="E114" s="233"/>
      <c r="F114" s="233"/>
      <c r="G114" s="233"/>
      <c r="H114" s="233"/>
      <c r="I114" s="233"/>
      <c r="J114" s="233"/>
    </row>
    <row r="115" spans="1:10" ht="21">
      <c r="A115" s="233"/>
      <c r="B115" s="233"/>
      <c r="C115" s="233"/>
      <c r="D115" s="233"/>
      <c r="E115" s="233"/>
      <c r="F115" s="233"/>
      <c r="G115" s="233"/>
      <c r="H115" s="233"/>
      <c r="I115" s="233"/>
      <c r="J115" s="233"/>
    </row>
    <row r="116" spans="1:10" ht="21">
      <c r="A116" s="233"/>
      <c r="B116" s="233"/>
      <c r="C116" s="233"/>
      <c r="D116" s="233"/>
      <c r="E116" s="233"/>
      <c r="F116" s="233"/>
      <c r="G116" s="233"/>
      <c r="H116" s="233"/>
      <c r="I116" s="233"/>
      <c r="J116" s="233"/>
    </row>
    <row r="117" spans="1:10" ht="21">
      <c r="A117" s="233"/>
      <c r="B117" s="233"/>
      <c r="C117" s="233"/>
      <c r="D117" s="233"/>
      <c r="E117" s="233"/>
      <c r="F117" s="233"/>
      <c r="G117" s="233"/>
      <c r="H117" s="233"/>
      <c r="I117" s="233"/>
      <c r="J117" s="233"/>
    </row>
    <row r="118" spans="1:10" ht="21">
      <c r="A118" s="233"/>
      <c r="B118" s="233"/>
      <c r="C118" s="233"/>
      <c r="D118" s="233"/>
      <c r="E118" s="233"/>
      <c r="F118" s="233"/>
      <c r="G118" s="233"/>
      <c r="H118" s="233"/>
      <c r="I118" s="233"/>
      <c r="J118" s="233"/>
    </row>
    <row r="119" spans="1:10" ht="21">
      <c r="A119" s="233"/>
      <c r="B119" s="233"/>
      <c r="C119" s="233"/>
      <c r="D119" s="233"/>
      <c r="E119" s="233"/>
      <c r="F119" s="233"/>
      <c r="G119" s="233"/>
      <c r="H119" s="233"/>
      <c r="I119" s="233"/>
      <c r="J119" s="233"/>
    </row>
    <row r="120" spans="1:10" ht="21">
      <c r="A120" s="233"/>
      <c r="B120" s="233"/>
      <c r="C120" s="233"/>
      <c r="D120" s="233"/>
      <c r="E120" s="233"/>
      <c r="F120" s="233"/>
      <c r="G120" s="233"/>
      <c r="H120" s="233"/>
      <c r="I120" s="233"/>
      <c r="J120" s="233"/>
    </row>
    <row r="121" spans="1:10" ht="21">
      <c r="A121" s="233"/>
      <c r="B121" s="233"/>
      <c r="C121" s="233"/>
      <c r="D121" s="233"/>
      <c r="E121" s="233"/>
      <c r="F121" s="233"/>
      <c r="G121" s="233"/>
      <c r="H121" s="233"/>
      <c r="I121" s="233"/>
      <c r="J121" s="233"/>
    </row>
    <row r="122" spans="1:10" ht="21">
      <c r="A122" s="233"/>
      <c r="B122" s="233"/>
      <c r="C122" s="233"/>
      <c r="D122" s="233"/>
      <c r="E122" s="233"/>
      <c r="F122" s="233"/>
      <c r="G122" s="233"/>
      <c r="H122" s="233"/>
      <c r="I122" s="233"/>
      <c r="J122" s="233"/>
    </row>
    <row r="123" spans="1:10" ht="21">
      <c r="A123" s="233"/>
      <c r="B123" s="233"/>
      <c r="C123" s="233"/>
      <c r="D123" s="233"/>
      <c r="E123" s="233"/>
      <c r="F123" s="233"/>
      <c r="G123" s="233"/>
      <c r="H123" s="233"/>
      <c r="I123" s="233"/>
      <c r="J123" s="233"/>
    </row>
    <row r="124" spans="1:10" ht="21">
      <c r="A124" s="233"/>
      <c r="B124" s="233"/>
      <c r="C124" s="233"/>
      <c r="D124" s="233"/>
      <c r="E124" s="233"/>
      <c r="F124" s="233"/>
      <c r="G124" s="233"/>
      <c r="H124" s="233"/>
      <c r="I124" s="233"/>
      <c r="J124" s="233"/>
    </row>
    <row r="125" spans="1:10" ht="21">
      <c r="A125" s="233"/>
      <c r="B125" s="233"/>
      <c r="C125" s="233"/>
      <c r="D125" s="233"/>
      <c r="E125" s="233"/>
      <c r="F125" s="233"/>
      <c r="G125" s="233"/>
      <c r="H125" s="233"/>
      <c r="I125" s="233"/>
      <c r="J125" s="233"/>
    </row>
    <row r="126" spans="1:10" ht="21">
      <c r="A126" s="233"/>
      <c r="B126" s="233"/>
      <c r="C126" s="233"/>
      <c r="D126" s="233"/>
      <c r="E126" s="233"/>
      <c r="F126" s="233"/>
      <c r="G126" s="233"/>
      <c r="H126" s="233"/>
      <c r="I126" s="233"/>
      <c r="J126" s="233"/>
    </row>
    <row r="127" spans="1:10" ht="21">
      <c r="A127" s="233"/>
      <c r="B127" s="233"/>
      <c r="C127" s="233"/>
      <c r="D127" s="233"/>
      <c r="E127" s="233"/>
      <c r="F127" s="233"/>
      <c r="G127" s="233"/>
      <c r="H127" s="233"/>
      <c r="I127" s="233"/>
      <c r="J127" s="233"/>
    </row>
    <row r="128" spans="1:10" ht="21">
      <c r="A128" s="233"/>
      <c r="B128" s="233"/>
      <c r="C128" s="233"/>
      <c r="D128" s="233"/>
      <c r="E128" s="233"/>
      <c r="F128" s="233"/>
      <c r="G128" s="233"/>
      <c r="H128" s="233"/>
      <c r="I128" s="233"/>
      <c r="J128" s="233"/>
    </row>
    <row r="129" spans="1:10" ht="21">
      <c r="A129" s="233"/>
      <c r="B129" s="233"/>
      <c r="C129" s="233"/>
      <c r="D129" s="233"/>
      <c r="E129" s="233"/>
      <c r="F129" s="233"/>
      <c r="G129" s="233"/>
      <c r="H129" s="233"/>
      <c r="I129" s="233"/>
      <c r="J129" s="233"/>
    </row>
    <row r="130" spans="1:10" ht="21">
      <c r="A130" s="233"/>
      <c r="B130" s="233"/>
      <c r="C130" s="233"/>
      <c r="D130" s="233"/>
      <c r="E130" s="233"/>
      <c r="F130" s="233"/>
      <c r="G130" s="233"/>
      <c r="H130" s="233"/>
      <c r="I130" s="233"/>
      <c r="J130" s="233"/>
    </row>
    <row r="131" spans="1:10" ht="21">
      <c r="A131" s="233"/>
      <c r="B131" s="233"/>
      <c r="C131" s="233"/>
      <c r="D131" s="233"/>
      <c r="E131" s="233"/>
      <c r="F131" s="233"/>
      <c r="G131" s="233"/>
      <c r="H131" s="233"/>
      <c r="I131" s="233"/>
      <c r="J131" s="233"/>
    </row>
    <row r="132" spans="1:10" ht="21">
      <c r="A132" s="233"/>
      <c r="B132" s="233"/>
      <c r="C132" s="233"/>
      <c r="D132" s="233"/>
      <c r="E132" s="233"/>
      <c r="F132" s="233"/>
      <c r="G132" s="233"/>
      <c r="H132" s="233"/>
      <c r="I132" s="233"/>
      <c r="J132" s="233"/>
    </row>
    <row r="133" spans="1:10" ht="21">
      <c r="A133" s="233"/>
      <c r="B133" s="233"/>
      <c r="C133" s="233"/>
      <c r="D133" s="233"/>
      <c r="E133" s="233"/>
      <c r="F133" s="233"/>
      <c r="G133" s="233"/>
      <c r="H133" s="233"/>
      <c r="I133" s="233"/>
      <c r="J133" s="233"/>
    </row>
    <row r="134" spans="1:10" ht="21">
      <c r="A134" s="233"/>
      <c r="B134" s="233"/>
      <c r="C134" s="233"/>
      <c r="D134" s="233"/>
      <c r="E134" s="233"/>
      <c r="F134" s="233"/>
      <c r="G134" s="233"/>
      <c r="H134" s="233"/>
      <c r="I134" s="233"/>
      <c r="J134" s="233"/>
    </row>
    <row r="135" spans="1:10" ht="21">
      <c r="A135" s="233"/>
      <c r="B135" s="233"/>
      <c r="C135" s="233"/>
      <c r="D135" s="233"/>
      <c r="E135" s="233"/>
      <c r="F135" s="233"/>
      <c r="G135" s="233"/>
      <c r="H135" s="233"/>
      <c r="I135" s="233"/>
      <c r="J135" s="233"/>
    </row>
    <row r="136" spans="1:10" ht="21">
      <c r="A136" s="233"/>
      <c r="B136" s="233"/>
      <c r="C136" s="233"/>
      <c r="D136" s="233"/>
      <c r="E136" s="233"/>
      <c r="F136" s="233"/>
      <c r="G136" s="233"/>
      <c r="H136" s="233"/>
      <c r="I136" s="233"/>
      <c r="J136" s="233"/>
    </row>
    <row r="137" spans="1:10" ht="21">
      <c r="A137" s="233"/>
      <c r="B137" s="233"/>
      <c r="C137" s="233"/>
      <c r="D137" s="233"/>
      <c r="E137" s="233"/>
      <c r="F137" s="233"/>
      <c r="G137" s="233"/>
      <c r="H137" s="233"/>
      <c r="I137" s="233"/>
      <c r="J137" s="233"/>
    </row>
    <row r="138" spans="1:10" ht="21">
      <c r="A138" s="233"/>
      <c r="B138" s="233"/>
      <c r="C138" s="233"/>
      <c r="D138" s="233"/>
      <c r="E138" s="233"/>
      <c r="F138" s="233"/>
      <c r="G138" s="233"/>
      <c r="H138" s="233"/>
      <c r="I138" s="233"/>
      <c r="J138" s="233"/>
    </row>
    <row r="139" spans="1:10" ht="21">
      <c r="A139" s="233"/>
      <c r="B139" s="233"/>
      <c r="C139" s="233"/>
      <c r="D139" s="233"/>
      <c r="E139" s="233"/>
      <c r="F139" s="233"/>
      <c r="G139" s="233"/>
      <c r="H139" s="233"/>
      <c r="I139" s="233"/>
      <c r="J139" s="233"/>
    </row>
    <row r="140" spans="1:10" ht="21">
      <c r="A140" s="233"/>
      <c r="B140" s="233"/>
      <c r="C140" s="233"/>
      <c r="D140" s="233"/>
      <c r="E140" s="233"/>
      <c r="F140" s="233"/>
      <c r="G140" s="233"/>
      <c r="H140" s="233"/>
      <c r="I140" s="233"/>
      <c r="J140" s="233"/>
    </row>
    <row r="141" spans="1:10" ht="21">
      <c r="A141" s="233"/>
      <c r="B141" s="233"/>
      <c r="C141" s="233"/>
      <c r="D141" s="233"/>
      <c r="E141" s="233"/>
      <c r="F141" s="233"/>
      <c r="G141" s="233"/>
      <c r="H141" s="233"/>
      <c r="I141" s="233"/>
      <c r="J141" s="233"/>
    </row>
    <row r="142" spans="1:10" ht="21">
      <c r="A142" s="233"/>
      <c r="B142" s="233"/>
      <c r="C142" s="233"/>
      <c r="D142" s="233"/>
      <c r="E142" s="233"/>
      <c r="F142" s="233"/>
      <c r="G142" s="233"/>
      <c r="H142" s="233"/>
      <c r="I142" s="233"/>
      <c r="J142" s="233"/>
    </row>
    <row r="143" spans="1:10" ht="21">
      <c r="A143" s="233"/>
      <c r="B143" s="233"/>
      <c r="C143" s="233"/>
      <c r="D143" s="233"/>
      <c r="E143" s="233"/>
      <c r="F143" s="233"/>
      <c r="G143" s="233"/>
      <c r="H143" s="233"/>
      <c r="I143" s="233"/>
      <c r="J143" s="233"/>
    </row>
    <row r="144" spans="1:10" ht="21">
      <c r="A144" s="233"/>
      <c r="B144" s="233"/>
      <c r="C144" s="233"/>
      <c r="D144" s="233"/>
      <c r="E144" s="233"/>
      <c r="F144" s="233"/>
      <c r="G144" s="233"/>
      <c r="H144" s="233"/>
      <c r="I144" s="233"/>
      <c r="J144" s="233"/>
    </row>
    <row r="145" spans="1:10" ht="21">
      <c r="A145" s="233"/>
      <c r="B145" s="233"/>
      <c r="C145" s="233"/>
      <c r="D145" s="233"/>
      <c r="E145" s="233"/>
      <c r="F145" s="233"/>
      <c r="G145" s="233"/>
      <c r="H145" s="233"/>
      <c r="I145" s="233"/>
      <c r="J145" s="233"/>
    </row>
    <row r="146" spans="1:10" ht="21">
      <c r="A146" s="233"/>
      <c r="B146" s="233"/>
      <c r="C146" s="233"/>
      <c r="D146" s="233"/>
      <c r="E146" s="233"/>
      <c r="F146" s="233"/>
      <c r="G146" s="233"/>
      <c r="H146" s="233"/>
      <c r="I146" s="233"/>
      <c r="J146" s="233"/>
    </row>
    <row r="147" spans="1:10" ht="21">
      <c r="A147" s="233"/>
      <c r="B147" s="233"/>
      <c r="C147" s="233"/>
      <c r="D147" s="233"/>
      <c r="E147" s="233"/>
      <c r="F147" s="233"/>
      <c r="G147" s="233"/>
      <c r="H147" s="233"/>
      <c r="I147" s="233"/>
      <c r="J147" s="233"/>
    </row>
    <row r="148" spans="1:10" ht="21">
      <c r="A148" s="233"/>
      <c r="B148" s="233"/>
      <c r="C148" s="233"/>
      <c r="D148" s="233"/>
      <c r="E148" s="233"/>
      <c r="F148" s="233"/>
      <c r="G148" s="233"/>
      <c r="H148" s="233"/>
      <c r="I148" s="233"/>
      <c r="J148" s="233"/>
    </row>
    <row r="149" spans="1:10" ht="21">
      <c r="A149" s="233"/>
      <c r="B149" s="233"/>
      <c r="C149" s="233"/>
      <c r="D149" s="233"/>
      <c r="E149" s="233"/>
      <c r="F149" s="233"/>
      <c r="G149" s="233"/>
      <c r="H149" s="233"/>
      <c r="I149" s="233"/>
      <c r="J149" s="233"/>
    </row>
    <row r="150" spans="1:10" ht="21">
      <c r="A150" s="233"/>
      <c r="B150" s="233"/>
      <c r="C150" s="233"/>
      <c r="D150" s="233"/>
      <c r="E150" s="233"/>
      <c r="F150" s="233"/>
      <c r="G150" s="233"/>
      <c r="H150" s="233"/>
      <c r="I150" s="233"/>
      <c r="J150" s="233"/>
    </row>
    <row r="151" spans="1:10" ht="21">
      <c r="A151" s="233"/>
      <c r="B151" s="233"/>
      <c r="C151" s="233"/>
      <c r="D151" s="233"/>
      <c r="E151" s="233"/>
      <c r="F151" s="233"/>
      <c r="G151" s="233"/>
      <c r="H151" s="233"/>
      <c r="I151" s="233"/>
      <c r="J151" s="233"/>
    </row>
    <row r="152" spans="1:10" ht="21">
      <c r="A152" s="233"/>
      <c r="B152" s="233"/>
      <c r="C152" s="233"/>
      <c r="D152" s="233"/>
      <c r="E152" s="233"/>
      <c r="F152" s="233"/>
      <c r="G152" s="233"/>
      <c r="H152" s="233"/>
      <c r="I152" s="233"/>
      <c r="J152" s="233"/>
    </row>
    <row r="153" spans="1:10" ht="21">
      <c r="A153" s="233"/>
      <c r="B153" s="233"/>
      <c r="C153" s="233"/>
      <c r="D153" s="233"/>
      <c r="E153" s="233"/>
      <c r="F153" s="233"/>
      <c r="G153" s="233"/>
      <c r="H153" s="233"/>
      <c r="I153" s="233"/>
      <c r="J153" s="233"/>
    </row>
    <row r="154" spans="1:10" ht="21">
      <c r="A154" s="233"/>
      <c r="B154" s="233"/>
      <c r="C154" s="233"/>
      <c r="D154" s="233"/>
      <c r="E154" s="233"/>
      <c r="F154" s="233"/>
      <c r="G154" s="233"/>
      <c r="H154" s="233"/>
      <c r="I154" s="233"/>
      <c r="J154" s="233"/>
    </row>
    <row r="155" spans="1:10" ht="21">
      <c r="A155" s="233"/>
      <c r="B155" s="233"/>
      <c r="C155" s="233"/>
      <c r="D155" s="233"/>
      <c r="E155" s="233"/>
      <c r="F155" s="233"/>
      <c r="G155" s="233"/>
      <c r="H155" s="233"/>
      <c r="I155" s="233"/>
      <c r="J155" s="233"/>
    </row>
    <row r="156" spans="1:10" ht="21">
      <c r="A156" s="233"/>
      <c r="B156" s="233"/>
      <c r="C156" s="233"/>
      <c r="D156" s="233"/>
      <c r="E156" s="233"/>
      <c r="F156" s="233"/>
      <c r="G156" s="233"/>
      <c r="H156" s="233"/>
      <c r="I156" s="233"/>
      <c r="J156" s="233"/>
    </row>
    <row r="157" spans="1:10" ht="21">
      <c r="A157" s="233"/>
      <c r="B157" s="233"/>
      <c r="C157" s="233"/>
      <c r="D157" s="233"/>
      <c r="E157" s="233"/>
      <c r="F157" s="233"/>
      <c r="G157" s="233"/>
      <c r="H157" s="233"/>
      <c r="I157" s="233"/>
      <c r="J157" s="233"/>
    </row>
    <row r="158" spans="1:10" ht="21">
      <c r="A158" s="233"/>
      <c r="B158" s="233"/>
      <c r="C158" s="233"/>
      <c r="D158" s="233"/>
      <c r="E158" s="233"/>
      <c r="F158" s="233"/>
      <c r="G158" s="233"/>
      <c r="H158" s="233"/>
      <c r="I158" s="233"/>
      <c r="J158" s="233"/>
    </row>
    <row r="159" spans="1:10" ht="21">
      <c r="A159" s="233"/>
      <c r="B159" s="233"/>
      <c r="C159" s="233"/>
      <c r="D159" s="233"/>
      <c r="E159" s="233"/>
      <c r="F159" s="233"/>
      <c r="G159" s="233"/>
      <c r="H159" s="233"/>
      <c r="I159" s="233"/>
      <c r="J159" s="233"/>
    </row>
    <row r="160" spans="1:10" ht="21">
      <c r="A160" s="233"/>
      <c r="B160" s="233"/>
      <c r="C160" s="233"/>
      <c r="D160" s="233"/>
      <c r="E160" s="233"/>
      <c r="F160" s="233"/>
      <c r="G160" s="233"/>
      <c r="H160" s="233"/>
      <c r="I160" s="233"/>
      <c r="J160" s="233"/>
    </row>
    <row r="161" spans="1:10" ht="21">
      <c r="A161" s="233"/>
      <c r="B161" s="233"/>
      <c r="C161" s="233"/>
      <c r="D161" s="233"/>
      <c r="E161" s="233"/>
      <c r="F161" s="233"/>
      <c r="G161" s="233"/>
      <c r="H161" s="233"/>
      <c r="I161" s="233"/>
      <c r="J161" s="233"/>
    </row>
    <row r="162" spans="1:10" ht="21">
      <c r="A162" s="233"/>
      <c r="B162" s="233"/>
      <c r="C162" s="233"/>
      <c r="D162" s="233"/>
      <c r="E162" s="233"/>
      <c r="F162" s="233"/>
      <c r="G162" s="233"/>
      <c r="H162" s="233"/>
      <c r="I162" s="233"/>
      <c r="J162" s="233"/>
    </row>
    <row r="163" spans="1:10" ht="21">
      <c r="A163" s="233"/>
      <c r="B163" s="233"/>
      <c r="C163" s="233"/>
      <c r="D163" s="233"/>
      <c r="E163" s="233"/>
      <c r="F163" s="233"/>
      <c r="G163" s="233"/>
      <c r="H163" s="233"/>
      <c r="I163" s="233"/>
      <c r="J163" s="233"/>
    </row>
    <row r="164" spans="1:10" ht="21">
      <c r="A164" s="233"/>
      <c r="B164" s="233"/>
      <c r="C164" s="233"/>
      <c r="D164" s="233"/>
      <c r="E164" s="233"/>
      <c r="F164" s="233"/>
      <c r="G164" s="233"/>
      <c r="H164" s="233"/>
      <c r="I164" s="233"/>
      <c r="J164" s="233"/>
    </row>
    <row r="165" spans="1:10" ht="21">
      <c r="A165" s="233"/>
      <c r="B165" s="233"/>
      <c r="C165" s="233"/>
      <c r="D165" s="233"/>
      <c r="E165" s="233"/>
      <c r="F165" s="233"/>
      <c r="G165" s="233"/>
      <c r="H165" s="233"/>
      <c r="I165" s="233"/>
      <c r="J165" s="233"/>
    </row>
    <row r="166" spans="1:10" ht="21">
      <c r="A166" s="233"/>
      <c r="B166" s="233"/>
      <c r="C166" s="233"/>
      <c r="D166" s="233"/>
      <c r="E166" s="233"/>
      <c r="F166" s="233"/>
      <c r="G166" s="233"/>
      <c r="H166" s="233"/>
      <c r="I166" s="233"/>
      <c r="J166" s="233"/>
    </row>
    <row r="167" spans="1:10" ht="21">
      <c r="A167" s="233"/>
      <c r="B167" s="233"/>
      <c r="C167" s="233"/>
      <c r="D167" s="233"/>
      <c r="E167" s="233"/>
      <c r="F167" s="233"/>
      <c r="G167" s="233"/>
      <c r="H167" s="233"/>
      <c r="I167" s="233"/>
      <c r="J167" s="233"/>
    </row>
    <row r="168" spans="1:10" ht="21">
      <c r="A168" s="233"/>
      <c r="B168" s="233"/>
      <c r="C168" s="233"/>
      <c r="D168" s="233"/>
      <c r="E168" s="233"/>
      <c r="F168" s="233"/>
      <c r="G168" s="233"/>
      <c r="H168" s="233"/>
      <c r="I168" s="233"/>
      <c r="J168" s="233"/>
    </row>
    <row r="169" spans="1:10" ht="21">
      <c r="A169" s="233"/>
      <c r="B169" s="233"/>
      <c r="C169" s="233"/>
      <c r="D169" s="233"/>
      <c r="E169" s="233"/>
      <c r="F169" s="233"/>
      <c r="G169" s="233"/>
      <c r="H169" s="233"/>
      <c r="I169" s="233"/>
      <c r="J169" s="233"/>
    </row>
    <row r="170" spans="1:10" ht="21">
      <c r="A170" s="233"/>
      <c r="B170" s="233"/>
      <c r="C170" s="233"/>
      <c r="D170" s="233"/>
      <c r="E170" s="233"/>
      <c r="F170" s="233"/>
      <c r="G170" s="233"/>
      <c r="H170" s="233"/>
      <c r="I170" s="233"/>
      <c r="J170" s="233"/>
    </row>
    <row r="171" spans="1:10" ht="21">
      <c r="A171" s="233"/>
      <c r="B171" s="233"/>
      <c r="C171" s="233"/>
      <c r="D171" s="233"/>
      <c r="E171" s="233"/>
      <c r="F171" s="233"/>
      <c r="G171" s="233"/>
      <c r="H171" s="233"/>
      <c r="I171" s="233"/>
      <c r="J171" s="233"/>
    </row>
    <row r="172" spans="1:10" ht="21">
      <c r="A172" s="233"/>
      <c r="B172" s="233"/>
      <c r="C172" s="233"/>
      <c r="D172" s="233"/>
      <c r="E172" s="233"/>
      <c r="F172" s="233"/>
      <c r="G172" s="233"/>
      <c r="H172" s="233"/>
      <c r="I172" s="233"/>
      <c r="J172" s="233"/>
    </row>
    <row r="173" spans="1:10" ht="21">
      <c r="A173" s="233"/>
      <c r="B173" s="233"/>
      <c r="C173" s="233"/>
      <c r="D173" s="233"/>
      <c r="E173" s="233"/>
      <c r="F173" s="233"/>
      <c r="G173" s="233"/>
      <c r="H173" s="233"/>
      <c r="I173" s="233"/>
      <c r="J173" s="233"/>
    </row>
    <row r="174" spans="1:10" ht="21">
      <c r="A174" s="233"/>
      <c r="B174" s="233"/>
      <c r="C174" s="233"/>
      <c r="D174" s="233"/>
      <c r="E174" s="233"/>
      <c r="F174" s="233"/>
      <c r="G174" s="233"/>
      <c r="H174" s="233"/>
      <c r="I174" s="233"/>
      <c r="J174" s="233"/>
    </row>
    <row r="175" spans="1:10" ht="21">
      <c r="A175" s="233"/>
      <c r="B175" s="233"/>
      <c r="C175" s="233"/>
      <c r="D175" s="233"/>
      <c r="E175" s="233"/>
      <c r="F175" s="233"/>
      <c r="G175" s="233"/>
      <c r="H175" s="233"/>
      <c r="I175" s="233"/>
      <c r="J175" s="233"/>
    </row>
    <row r="176" spans="1:10" ht="21">
      <c r="A176" s="233"/>
      <c r="B176" s="233"/>
      <c r="C176" s="233"/>
      <c r="D176" s="233"/>
      <c r="E176" s="233"/>
      <c r="F176" s="233"/>
      <c r="G176" s="233"/>
      <c r="H176" s="233"/>
      <c r="I176" s="233"/>
      <c r="J176" s="233"/>
    </row>
  </sheetData>
  <sheetProtection password="CCC5" sheet="1" objects="1" scenarios="1"/>
  <mergeCells count="9">
    <mergeCell ref="A1:J1"/>
    <mergeCell ref="A2:H2"/>
    <mergeCell ref="I2:J2"/>
    <mergeCell ref="A4:A5"/>
    <mergeCell ref="B4:D4"/>
    <mergeCell ref="E4:G4"/>
    <mergeCell ref="H4:H5"/>
    <mergeCell ref="I4:I5"/>
    <mergeCell ref="J4:J5"/>
  </mergeCells>
  <printOptions horizontalCentered="1"/>
  <pageMargins left="0" right="0" top="0.74803149606299202" bottom="0.74803149606299202" header="0.31496062992126" footer="0.31496062992126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C5"/>
  <sheetViews>
    <sheetView workbookViewId="0">
      <selection activeCell="C14" sqref="C14"/>
    </sheetView>
  </sheetViews>
  <sheetFormatPr defaultRowHeight="21"/>
  <cols>
    <col min="1" max="1" width="9.140625" style="329"/>
    <col min="2" max="2" width="32.42578125" style="329" bestFit="1" customWidth="1"/>
    <col min="3" max="3" width="95.28515625" style="329" customWidth="1"/>
    <col min="4" max="257" width="9.140625" style="329"/>
    <col min="258" max="258" width="32.42578125" style="329" bestFit="1" customWidth="1"/>
    <col min="259" max="259" width="95.28515625" style="329" customWidth="1"/>
    <col min="260" max="513" width="9.140625" style="329"/>
    <col min="514" max="514" width="32.42578125" style="329" bestFit="1" customWidth="1"/>
    <col min="515" max="515" width="95.28515625" style="329" customWidth="1"/>
    <col min="516" max="769" width="9.140625" style="329"/>
    <col min="770" max="770" width="32.42578125" style="329" bestFit="1" customWidth="1"/>
    <col min="771" max="771" width="95.28515625" style="329" customWidth="1"/>
    <col min="772" max="1025" width="9.140625" style="329"/>
    <col min="1026" max="1026" width="32.42578125" style="329" bestFit="1" customWidth="1"/>
    <col min="1027" max="1027" width="95.28515625" style="329" customWidth="1"/>
    <col min="1028" max="1281" width="9.140625" style="329"/>
    <col min="1282" max="1282" width="32.42578125" style="329" bestFit="1" customWidth="1"/>
    <col min="1283" max="1283" width="95.28515625" style="329" customWidth="1"/>
    <col min="1284" max="1537" width="9.140625" style="329"/>
    <col min="1538" max="1538" width="32.42578125" style="329" bestFit="1" customWidth="1"/>
    <col min="1539" max="1539" width="95.28515625" style="329" customWidth="1"/>
    <col min="1540" max="1793" width="9.140625" style="329"/>
    <col min="1794" max="1794" width="32.42578125" style="329" bestFit="1" customWidth="1"/>
    <col min="1795" max="1795" width="95.28515625" style="329" customWidth="1"/>
    <col min="1796" max="2049" width="9.140625" style="329"/>
    <col min="2050" max="2050" width="32.42578125" style="329" bestFit="1" customWidth="1"/>
    <col min="2051" max="2051" width="95.28515625" style="329" customWidth="1"/>
    <col min="2052" max="2305" width="9.140625" style="329"/>
    <col min="2306" max="2306" width="32.42578125" style="329" bestFit="1" customWidth="1"/>
    <col min="2307" max="2307" width="95.28515625" style="329" customWidth="1"/>
    <col min="2308" max="2561" width="9.140625" style="329"/>
    <col min="2562" max="2562" width="32.42578125" style="329" bestFit="1" customWidth="1"/>
    <col min="2563" max="2563" width="95.28515625" style="329" customWidth="1"/>
    <col min="2564" max="2817" width="9.140625" style="329"/>
    <col min="2818" max="2818" width="32.42578125" style="329" bestFit="1" customWidth="1"/>
    <col min="2819" max="2819" width="95.28515625" style="329" customWidth="1"/>
    <col min="2820" max="3073" width="9.140625" style="329"/>
    <col min="3074" max="3074" width="32.42578125" style="329" bestFit="1" customWidth="1"/>
    <col min="3075" max="3075" width="95.28515625" style="329" customWidth="1"/>
    <col min="3076" max="3329" width="9.140625" style="329"/>
    <col min="3330" max="3330" width="32.42578125" style="329" bestFit="1" customWidth="1"/>
    <col min="3331" max="3331" width="95.28515625" style="329" customWidth="1"/>
    <col min="3332" max="3585" width="9.140625" style="329"/>
    <col min="3586" max="3586" width="32.42578125" style="329" bestFit="1" customWidth="1"/>
    <col min="3587" max="3587" width="95.28515625" style="329" customWidth="1"/>
    <col min="3588" max="3841" width="9.140625" style="329"/>
    <col min="3842" max="3842" width="32.42578125" style="329" bestFit="1" customWidth="1"/>
    <col min="3843" max="3843" width="95.28515625" style="329" customWidth="1"/>
    <col min="3844" max="4097" width="9.140625" style="329"/>
    <col min="4098" max="4098" width="32.42578125" style="329" bestFit="1" customWidth="1"/>
    <col min="4099" max="4099" width="95.28515625" style="329" customWidth="1"/>
    <col min="4100" max="4353" width="9.140625" style="329"/>
    <col min="4354" max="4354" width="32.42578125" style="329" bestFit="1" customWidth="1"/>
    <col min="4355" max="4355" width="95.28515625" style="329" customWidth="1"/>
    <col min="4356" max="4609" width="9.140625" style="329"/>
    <col min="4610" max="4610" width="32.42578125" style="329" bestFit="1" customWidth="1"/>
    <col min="4611" max="4611" width="95.28515625" style="329" customWidth="1"/>
    <col min="4612" max="4865" width="9.140625" style="329"/>
    <col min="4866" max="4866" width="32.42578125" style="329" bestFit="1" customWidth="1"/>
    <col min="4867" max="4867" width="95.28515625" style="329" customWidth="1"/>
    <col min="4868" max="5121" width="9.140625" style="329"/>
    <col min="5122" max="5122" width="32.42578125" style="329" bestFit="1" customWidth="1"/>
    <col min="5123" max="5123" width="95.28515625" style="329" customWidth="1"/>
    <col min="5124" max="5377" width="9.140625" style="329"/>
    <col min="5378" max="5378" width="32.42578125" style="329" bestFit="1" customWidth="1"/>
    <col min="5379" max="5379" width="95.28515625" style="329" customWidth="1"/>
    <col min="5380" max="5633" width="9.140625" style="329"/>
    <col min="5634" max="5634" width="32.42578125" style="329" bestFit="1" customWidth="1"/>
    <col min="5635" max="5635" width="95.28515625" style="329" customWidth="1"/>
    <col min="5636" max="5889" width="9.140625" style="329"/>
    <col min="5890" max="5890" width="32.42578125" style="329" bestFit="1" customWidth="1"/>
    <col min="5891" max="5891" width="95.28515625" style="329" customWidth="1"/>
    <col min="5892" max="6145" width="9.140625" style="329"/>
    <col min="6146" max="6146" width="32.42578125" style="329" bestFit="1" customWidth="1"/>
    <col min="6147" max="6147" width="95.28515625" style="329" customWidth="1"/>
    <col min="6148" max="6401" width="9.140625" style="329"/>
    <col min="6402" max="6402" width="32.42578125" style="329" bestFit="1" customWidth="1"/>
    <col min="6403" max="6403" width="95.28515625" style="329" customWidth="1"/>
    <col min="6404" max="6657" width="9.140625" style="329"/>
    <col min="6658" max="6658" width="32.42578125" style="329" bestFit="1" customWidth="1"/>
    <col min="6659" max="6659" width="95.28515625" style="329" customWidth="1"/>
    <col min="6660" max="6913" width="9.140625" style="329"/>
    <col min="6914" max="6914" width="32.42578125" style="329" bestFit="1" customWidth="1"/>
    <col min="6915" max="6915" width="95.28515625" style="329" customWidth="1"/>
    <col min="6916" max="7169" width="9.140625" style="329"/>
    <col min="7170" max="7170" width="32.42578125" style="329" bestFit="1" customWidth="1"/>
    <col min="7171" max="7171" width="95.28515625" style="329" customWidth="1"/>
    <col min="7172" max="7425" width="9.140625" style="329"/>
    <col min="7426" max="7426" width="32.42578125" style="329" bestFit="1" customWidth="1"/>
    <col min="7427" max="7427" width="95.28515625" style="329" customWidth="1"/>
    <col min="7428" max="7681" width="9.140625" style="329"/>
    <col min="7682" max="7682" width="32.42578125" style="329" bestFit="1" customWidth="1"/>
    <col min="7683" max="7683" width="95.28515625" style="329" customWidth="1"/>
    <col min="7684" max="7937" width="9.140625" style="329"/>
    <col min="7938" max="7938" width="32.42578125" style="329" bestFit="1" customWidth="1"/>
    <col min="7939" max="7939" width="95.28515625" style="329" customWidth="1"/>
    <col min="7940" max="8193" width="9.140625" style="329"/>
    <col min="8194" max="8194" width="32.42578125" style="329" bestFit="1" customWidth="1"/>
    <col min="8195" max="8195" width="95.28515625" style="329" customWidth="1"/>
    <col min="8196" max="8449" width="9.140625" style="329"/>
    <col min="8450" max="8450" width="32.42578125" style="329" bestFit="1" customWidth="1"/>
    <col min="8451" max="8451" width="95.28515625" style="329" customWidth="1"/>
    <col min="8452" max="8705" width="9.140625" style="329"/>
    <col min="8706" max="8706" width="32.42578125" style="329" bestFit="1" customWidth="1"/>
    <col min="8707" max="8707" width="95.28515625" style="329" customWidth="1"/>
    <col min="8708" max="8961" width="9.140625" style="329"/>
    <col min="8962" max="8962" width="32.42578125" style="329" bestFit="1" customWidth="1"/>
    <col min="8963" max="8963" width="95.28515625" style="329" customWidth="1"/>
    <col min="8964" max="9217" width="9.140625" style="329"/>
    <col min="9218" max="9218" width="32.42578125" style="329" bestFit="1" customWidth="1"/>
    <col min="9219" max="9219" width="95.28515625" style="329" customWidth="1"/>
    <col min="9220" max="9473" width="9.140625" style="329"/>
    <col min="9474" max="9474" width="32.42578125" style="329" bestFit="1" customWidth="1"/>
    <col min="9475" max="9475" width="95.28515625" style="329" customWidth="1"/>
    <col min="9476" max="9729" width="9.140625" style="329"/>
    <col min="9730" max="9730" width="32.42578125" style="329" bestFit="1" customWidth="1"/>
    <col min="9731" max="9731" width="95.28515625" style="329" customWidth="1"/>
    <col min="9732" max="9985" width="9.140625" style="329"/>
    <col min="9986" max="9986" width="32.42578125" style="329" bestFit="1" customWidth="1"/>
    <col min="9987" max="9987" width="95.28515625" style="329" customWidth="1"/>
    <col min="9988" max="10241" width="9.140625" style="329"/>
    <col min="10242" max="10242" width="32.42578125" style="329" bestFit="1" customWidth="1"/>
    <col min="10243" max="10243" width="95.28515625" style="329" customWidth="1"/>
    <col min="10244" max="10497" width="9.140625" style="329"/>
    <col min="10498" max="10498" width="32.42578125" style="329" bestFit="1" customWidth="1"/>
    <col min="10499" max="10499" width="95.28515625" style="329" customWidth="1"/>
    <col min="10500" max="10753" width="9.140625" style="329"/>
    <col min="10754" max="10754" width="32.42578125" style="329" bestFit="1" customWidth="1"/>
    <col min="10755" max="10755" width="95.28515625" style="329" customWidth="1"/>
    <col min="10756" max="11009" width="9.140625" style="329"/>
    <col min="11010" max="11010" width="32.42578125" style="329" bestFit="1" customWidth="1"/>
    <col min="11011" max="11011" width="95.28515625" style="329" customWidth="1"/>
    <col min="11012" max="11265" width="9.140625" style="329"/>
    <col min="11266" max="11266" width="32.42578125" style="329" bestFit="1" customWidth="1"/>
    <col min="11267" max="11267" width="95.28515625" style="329" customWidth="1"/>
    <col min="11268" max="11521" width="9.140625" style="329"/>
    <col min="11522" max="11522" width="32.42578125" style="329" bestFit="1" customWidth="1"/>
    <col min="11523" max="11523" width="95.28515625" style="329" customWidth="1"/>
    <col min="11524" max="11777" width="9.140625" style="329"/>
    <col min="11778" max="11778" width="32.42578125" style="329" bestFit="1" customWidth="1"/>
    <col min="11779" max="11779" width="95.28515625" style="329" customWidth="1"/>
    <col min="11780" max="12033" width="9.140625" style="329"/>
    <col min="12034" max="12034" width="32.42578125" style="329" bestFit="1" customWidth="1"/>
    <col min="12035" max="12035" width="95.28515625" style="329" customWidth="1"/>
    <col min="12036" max="12289" width="9.140625" style="329"/>
    <col min="12290" max="12290" width="32.42578125" style="329" bestFit="1" customWidth="1"/>
    <col min="12291" max="12291" width="95.28515625" style="329" customWidth="1"/>
    <col min="12292" max="12545" width="9.140625" style="329"/>
    <col min="12546" max="12546" width="32.42578125" style="329" bestFit="1" customWidth="1"/>
    <col min="12547" max="12547" width="95.28515625" style="329" customWidth="1"/>
    <col min="12548" max="12801" width="9.140625" style="329"/>
    <col min="12802" max="12802" width="32.42578125" style="329" bestFit="1" customWidth="1"/>
    <col min="12803" max="12803" width="95.28515625" style="329" customWidth="1"/>
    <col min="12804" max="13057" width="9.140625" style="329"/>
    <col min="13058" max="13058" width="32.42578125" style="329" bestFit="1" customWidth="1"/>
    <col min="13059" max="13059" width="95.28515625" style="329" customWidth="1"/>
    <col min="13060" max="13313" width="9.140625" style="329"/>
    <col min="13314" max="13314" width="32.42578125" style="329" bestFit="1" customWidth="1"/>
    <col min="13315" max="13315" width="95.28515625" style="329" customWidth="1"/>
    <col min="13316" max="13569" width="9.140625" style="329"/>
    <col min="13570" max="13570" width="32.42578125" style="329" bestFit="1" customWidth="1"/>
    <col min="13571" max="13571" width="95.28515625" style="329" customWidth="1"/>
    <col min="13572" max="13825" width="9.140625" style="329"/>
    <col min="13826" max="13826" width="32.42578125" style="329" bestFit="1" customWidth="1"/>
    <col min="13827" max="13827" width="95.28515625" style="329" customWidth="1"/>
    <col min="13828" max="14081" width="9.140625" style="329"/>
    <col min="14082" max="14082" width="32.42578125" style="329" bestFit="1" customWidth="1"/>
    <col min="14083" max="14083" width="95.28515625" style="329" customWidth="1"/>
    <col min="14084" max="14337" width="9.140625" style="329"/>
    <col min="14338" max="14338" width="32.42578125" style="329" bestFit="1" customWidth="1"/>
    <col min="14339" max="14339" width="95.28515625" style="329" customWidth="1"/>
    <col min="14340" max="14593" width="9.140625" style="329"/>
    <col min="14594" max="14594" width="32.42578125" style="329" bestFit="1" customWidth="1"/>
    <col min="14595" max="14595" width="95.28515625" style="329" customWidth="1"/>
    <col min="14596" max="14849" width="9.140625" style="329"/>
    <col min="14850" max="14850" width="32.42578125" style="329" bestFit="1" customWidth="1"/>
    <col min="14851" max="14851" width="95.28515625" style="329" customWidth="1"/>
    <col min="14852" max="15105" width="9.140625" style="329"/>
    <col min="15106" max="15106" width="32.42578125" style="329" bestFit="1" customWidth="1"/>
    <col min="15107" max="15107" width="95.28515625" style="329" customWidth="1"/>
    <col min="15108" max="15361" width="9.140625" style="329"/>
    <col min="15362" max="15362" width="32.42578125" style="329" bestFit="1" customWidth="1"/>
    <col min="15363" max="15363" width="95.28515625" style="329" customWidth="1"/>
    <col min="15364" max="15617" width="9.140625" style="329"/>
    <col min="15618" max="15618" width="32.42578125" style="329" bestFit="1" customWidth="1"/>
    <col min="15619" max="15619" width="95.28515625" style="329" customWidth="1"/>
    <col min="15620" max="15873" width="9.140625" style="329"/>
    <col min="15874" max="15874" width="32.42578125" style="329" bestFit="1" customWidth="1"/>
    <col min="15875" max="15875" width="95.28515625" style="329" customWidth="1"/>
    <col min="15876" max="16129" width="9.140625" style="329"/>
    <col min="16130" max="16130" width="32.42578125" style="329" bestFit="1" customWidth="1"/>
    <col min="16131" max="16131" width="95.28515625" style="329" customWidth="1"/>
    <col min="16132" max="16384" width="9.140625" style="329"/>
  </cols>
  <sheetData>
    <row r="1" spans="1:3">
      <c r="A1" s="511" t="s">
        <v>371</v>
      </c>
    </row>
    <row r="2" spans="1:3">
      <c r="A2" s="329" t="s">
        <v>372</v>
      </c>
    </row>
    <row r="3" spans="1:3">
      <c r="A3" s="330" t="s">
        <v>252</v>
      </c>
      <c r="B3" s="331" t="s">
        <v>326</v>
      </c>
      <c r="C3" s="331" t="s">
        <v>253</v>
      </c>
    </row>
    <row r="4" spans="1:3" ht="42">
      <c r="A4" s="330">
        <v>1</v>
      </c>
      <c r="B4" s="488" t="s">
        <v>373</v>
      </c>
      <c r="C4" s="388" t="s">
        <v>374</v>
      </c>
    </row>
    <row r="5" spans="1:3" ht="84">
      <c r="A5" s="330">
        <v>2</v>
      </c>
      <c r="B5" s="488" t="s">
        <v>375</v>
      </c>
      <c r="C5" s="388" t="s">
        <v>376</v>
      </c>
    </row>
  </sheetData>
  <sheetProtection password="CCC5" sheet="1" objects="1" scenarios="1"/>
  <pageMargins left="0.7" right="0" top="0.75" bottom="0.75" header="0.3" footer="0.3"/>
  <pageSetup scale="8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37"/>
  <sheetViews>
    <sheetView zoomScaleNormal="100" workbookViewId="0">
      <selection activeCell="M32" sqref="M32"/>
    </sheetView>
  </sheetViews>
  <sheetFormatPr defaultColWidth="9" defaultRowHeight="21"/>
  <cols>
    <col min="1" max="8" width="9" style="329"/>
    <col min="9" max="9" width="13.42578125" style="329" customWidth="1"/>
    <col min="10" max="250" width="9" style="329"/>
    <col min="251" max="251" width="13.42578125" style="329" customWidth="1"/>
    <col min="252" max="260" width="9" style="329"/>
    <col min="261" max="263" width="16.28515625" style="329" bestFit="1" customWidth="1"/>
    <col min="264" max="264" width="14.85546875" style="329" bestFit="1" customWidth="1"/>
    <col min="265" max="265" width="17.42578125" style="329" bestFit="1" customWidth="1"/>
    <col min="266" max="506" width="9" style="329"/>
    <col min="507" max="507" width="13.42578125" style="329" customWidth="1"/>
    <col min="508" max="516" width="9" style="329"/>
    <col min="517" max="519" width="16.28515625" style="329" bestFit="1" customWidth="1"/>
    <col min="520" max="520" width="14.85546875" style="329" bestFit="1" customWidth="1"/>
    <col min="521" max="521" width="17.42578125" style="329" bestFit="1" customWidth="1"/>
    <col min="522" max="762" width="9" style="329"/>
    <col min="763" max="763" width="13.42578125" style="329" customWidth="1"/>
    <col min="764" max="772" width="9" style="329"/>
    <col min="773" max="775" width="16.28515625" style="329" bestFit="1" customWidth="1"/>
    <col min="776" max="776" width="14.85546875" style="329" bestFit="1" customWidth="1"/>
    <col min="777" max="777" width="17.42578125" style="329" bestFit="1" customWidth="1"/>
    <col min="778" max="1018" width="9" style="329"/>
    <col min="1019" max="1019" width="13.42578125" style="329" customWidth="1"/>
    <col min="1020" max="1028" width="9" style="329"/>
    <col min="1029" max="1031" width="16.28515625" style="329" bestFit="1" customWidth="1"/>
    <col min="1032" max="1032" width="14.85546875" style="329" bestFit="1" customWidth="1"/>
    <col min="1033" max="1033" width="17.42578125" style="329" bestFit="1" customWidth="1"/>
    <col min="1034" max="1274" width="9" style="329"/>
    <col min="1275" max="1275" width="13.42578125" style="329" customWidth="1"/>
    <col min="1276" max="1284" width="9" style="329"/>
    <col min="1285" max="1287" width="16.28515625" style="329" bestFit="1" customWidth="1"/>
    <col min="1288" max="1288" width="14.85546875" style="329" bestFit="1" customWidth="1"/>
    <col min="1289" max="1289" width="17.42578125" style="329" bestFit="1" customWidth="1"/>
    <col min="1290" max="1530" width="9" style="329"/>
    <col min="1531" max="1531" width="13.42578125" style="329" customWidth="1"/>
    <col min="1532" max="1540" width="9" style="329"/>
    <col min="1541" max="1543" width="16.28515625" style="329" bestFit="1" customWidth="1"/>
    <col min="1544" max="1544" width="14.85546875" style="329" bestFit="1" customWidth="1"/>
    <col min="1545" max="1545" width="17.42578125" style="329" bestFit="1" customWidth="1"/>
    <col min="1546" max="1786" width="9" style="329"/>
    <col min="1787" max="1787" width="13.42578125" style="329" customWidth="1"/>
    <col min="1788" max="1796" width="9" style="329"/>
    <col min="1797" max="1799" width="16.28515625" style="329" bestFit="1" customWidth="1"/>
    <col min="1800" max="1800" width="14.85546875" style="329" bestFit="1" customWidth="1"/>
    <col min="1801" max="1801" width="17.42578125" style="329" bestFit="1" customWidth="1"/>
    <col min="1802" max="2042" width="9" style="329"/>
    <col min="2043" max="2043" width="13.42578125" style="329" customWidth="1"/>
    <col min="2044" max="2052" width="9" style="329"/>
    <col min="2053" max="2055" width="16.28515625" style="329" bestFit="1" customWidth="1"/>
    <col min="2056" max="2056" width="14.85546875" style="329" bestFit="1" customWidth="1"/>
    <col min="2057" max="2057" width="17.42578125" style="329" bestFit="1" customWidth="1"/>
    <col min="2058" max="2298" width="9" style="329"/>
    <col min="2299" max="2299" width="13.42578125" style="329" customWidth="1"/>
    <col min="2300" max="2308" width="9" style="329"/>
    <col min="2309" max="2311" width="16.28515625" style="329" bestFit="1" customWidth="1"/>
    <col min="2312" max="2312" width="14.85546875" style="329" bestFit="1" customWidth="1"/>
    <col min="2313" max="2313" width="17.42578125" style="329" bestFit="1" customWidth="1"/>
    <col min="2314" max="2554" width="9" style="329"/>
    <col min="2555" max="2555" width="13.42578125" style="329" customWidth="1"/>
    <col min="2556" max="2564" width="9" style="329"/>
    <col min="2565" max="2567" width="16.28515625" style="329" bestFit="1" customWidth="1"/>
    <col min="2568" max="2568" width="14.85546875" style="329" bestFit="1" customWidth="1"/>
    <col min="2569" max="2569" width="17.42578125" style="329" bestFit="1" customWidth="1"/>
    <col min="2570" max="2810" width="9" style="329"/>
    <col min="2811" max="2811" width="13.42578125" style="329" customWidth="1"/>
    <col min="2812" max="2820" width="9" style="329"/>
    <col min="2821" max="2823" width="16.28515625" style="329" bestFit="1" customWidth="1"/>
    <col min="2824" max="2824" width="14.85546875" style="329" bestFit="1" customWidth="1"/>
    <col min="2825" max="2825" width="17.42578125" style="329" bestFit="1" customWidth="1"/>
    <col min="2826" max="3066" width="9" style="329"/>
    <col min="3067" max="3067" width="13.42578125" style="329" customWidth="1"/>
    <col min="3068" max="3076" width="9" style="329"/>
    <col min="3077" max="3079" width="16.28515625" style="329" bestFit="1" customWidth="1"/>
    <col min="3080" max="3080" width="14.85546875" style="329" bestFit="1" customWidth="1"/>
    <col min="3081" max="3081" width="17.42578125" style="329" bestFit="1" customWidth="1"/>
    <col min="3082" max="3322" width="9" style="329"/>
    <col min="3323" max="3323" width="13.42578125" style="329" customWidth="1"/>
    <col min="3324" max="3332" width="9" style="329"/>
    <col min="3333" max="3335" width="16.28515625" style="329" bestFit="1" customWidth="1"/>
    <col min="3336" max="3336" width="14.85546875" style="329" bestFit="1" customWidth="1"/>
    <col min="3337" max="3337" width="17.42578125" style="329" bestFit="1" customWidth="1"/>
    <col min="3338" max="3578" width="9" style="329"/>
    <col min="3579" max="3579" width="13.42578125" style="329" customWidth="1"/>
    <col min="3580" max="3588" width="9" style="329"/>
    <col min="3589" max="3591" width="16.28515625" style="329" bestFit="1" customWidth="1"/>
    <col min="3592" max="3592" width="14.85546875" style="329" bestFit="1" customWidth="1"/>
    <col min="3593" max="3593" width="17.42578125" style="329" bestFit="1" customWidth="1"/>
    <col min="3594" max="3834" width="9" style="329"/>
    <col min="3835" max="3835" width="13.42578125" style="329" customWidth="1"/>
    <col min="3836" max="3844" width="9" style="329"/>
    <col min="3845" max="3847" width="16.28515625" style="329" bestFit="1" customWidth="1"/>
    <col min="3848" max="3848" width="14.85546875" style="329" bestFit="1" customWidth="1"/>
    <col min="3849" max="3849" width="17.42578125" style="329" bestFit="1" customWidth="1"/>
    <col min="3850" max="4090" width="9" style="329"/>
    <col min="4091" max="4091" width="13.42578125" style="329" customWidth="1"/>
    <col min="4092" max="4100" width="9" style="329"/>
    <col min="4101" max="4103" width="16.28515625" style="329" bestFit="1" customWidth="1"/>
    <col min="4104" max="4104" width="14.85546875" style="329" bestFit="1" customWidth="1"/>
    <col min="4105" max="4105" width="17.42578125" style="329" bestFit="1" customWidth="1"/>
    <col min="4106" max="4346" width="9" style="329"/>
    <col min="4347" max="4347" width="13.42578125" style="329" customWidth="1"/>
    <col min="4348" max="4356" width="9" style="329"/>
    <col min="4357" max="4359" width="16.28515625" style="329" bestFit="1" customWidth="1"/>
    <col min="4360" max="4360" width="14.85546875" style="329" bestFit="1" customWidth="1"/>
    <col min="4361" max="4361" width="17.42578125" style="329" bestFit="1" customWidth="1"/>
    <col min="4362" max="4602" width="9" style="329"/>
    <col min="4603" max="4603" width="13.42578125" style="329" customWidth="1"/>
    <col min="4604" max="4612" width="9" style="329"/>
    <col min="4613" max="4615" width="16.28515625" style="329" bestFit="1" customWidth="1"/>
    <col min="4616" max="4616" width="14.85546875" style="329" bestFit="1" customWidth="1"/>
    <col min="4617" max="4617" width="17.42578125" style="329" bestFit="1" customWidth="1"/>
    <col min="4618" max="4858" width="9" style="329"/>
    <col min="4859" max="4859" width="13.42578125" style="329" customWidth="1"/>
    <col min="4860" max="4868" width="9" style="329"/>
    <col min="4869" max="4871" width="16.28515625" style="329" bestFit="1" customWidth="1"/>
    <col min="4872" max="4872" width="14.85546875" style="329" bestFit="1" customWidth="1"/>
    <col min="4873" max="4873" width="17.42578125" style="329" bestFit="1" customWidth="1"/>
    <col min="4874" max="5114" width="9" style="329"/>
    <col min="5115" max="5115" width="13.42578125" style="329" customWidth="1"/>
    <col min="5116" max="5124" width="9" style="329"/>
    <col min="5125" max="5127" width="16.28515625" style="329" bestFit="1" customWidth="1"/>
    <col min="5128" max="5128" width="14.85546875" style="329" bestFit="1" customWidth="1"/>
    <col min="5129" max="5129" width="17.42578125" style="329" bestFit="1" customWidth="1"/>
    <col min="5130" max="5370" width="9" style="329"/>
    <col min="5371" max="5371" width="13.42578125" style="329" customWidth="1"/>
    <col min="5372" max="5380" width="9" style="329"/>
    <col min="5381" max="5383" width="16.28515625" style="329" bestFit="1" customWidth="1"/>
    <col min="5384" max="5384" width="14.85546875" style="329" bestFit="1" customWidth="1"/>
    <col min="5385" max="5385" width="17.42578125" style="329" bestFit="1" customWidth="1"/>
    <col min="5386" max="5626" width="9" style="329"/>
    <col min="5627" max="5627" width="13.42578125" style="329" customWidth="1"/>
    <col min="5628" max="5636" width="9" style="329"/>
    <col min="5637" max="5639" width="16.28515625" style="329" bestFit="1" customWidth="1"/>
    <col min="5640" max="5640" width="14.85546875" style="329" bestFit="1" customWidth="1"/>
    <col min="5641" max="5641" width="17.42578125" style="329" bestFit="1" customWidth="1"/>
    <col min="5642" max="5882" width="9" style="329"/>
    <col min="5883" max="5883" width="13.42578125" style="329" customWidth="1"/>
    <col min="5884" max="5892" width="9" style="329"/>
    <col min="5893" max="5895" width="16.28515625" style="329" bestFit="1" customWidth="1"/>
    <col min="5896" max="5896" width="14.85546875" style="329" bestFit="1" customWidth="1"/>
    <col min="5897" max="5897" width="17.42578125" style="329" bestFit="1" customWidth="1"/>
    <col min="5898" max="6138" width="9" style="329"/>
    <col min="6139" max="6139" width="13.42578125" style="329" customWidth="1"/>
    <col min="6140" max="6148" width="9" style="329"/>
    <col min="6149" max="6151" width="16.28515625" style="329" bestFit="1" customWidth="1"/>
    <col min="6152" max="6152" width="14.85546875" style="329" bestFit="1" customWidth="1"/>
    <col min="6153" max="6153" width="17.42578125" style="329" bestFit="1" customWidth="1"/>
    <col min="6154" max="6394" width="9" style="329"/>
    <col min="6395" max="6395" width="13.42578125" style="329" customWidth="1"/>
    <col min="6396" max="6404" width="9" style="329"/>
    <col min="6405" max="6407" width="16.28515625" style="329" bestFit="1" customWidth="1"/>
    <col min="6408" max="6408" width="14.85546875" style="329" bestFit="1" customWidth="1"/>
    <col min="6409" max="6409" width="17.42578125" style="329" bestFit="1" customWidth="1"/>
    <col min="6410" max="6650" width="9" style="329"/>
    <col min="6651" max="6651" width="13.42578125" style="329" customWidth="1"/>
    <col min="6652" max="6660" width="9" style="329"/>
    <col min="6661" max="6663" width="16.28515625" style="329" bestFit="1" customWidth="1"/>
    <col min="6664" max="6664" width="14.85546875" style="329" bestFit="1" customWidth="1"/>
    <col min="6665" max="6665" width="17.42578125" style="329" bestFit="1" customWidth="1"/>
    <col min="6666" max="6906" width="9" style="329"/>
    <col min="6907" max="6907" width="13.42578125" style="329" customWidth="1"/>
    <col min="6908" max="6916" width="9" style="329"/>
    <col min="6917" max="6919" width="16.28515625" style="329" bestFit="1" customWidth="1"/>
    <col min="6920" max="6920" width="14.85546875" style="329" bestFit="1" customWidth="1"/>
    <col min="6921" max="6921" width="17.42578125" style="329" bestFit="1" customWidth="1"/>
    <col min="6922" max="7162" width="9" style="329"/>
    <col min="7163" max="7163" width="13.42578125" style="329" customWidth="1"/>
    <col min="7164" max="7172" width="9" style="329"/>
    <col min="7173" max="7175" width="16.28515625" style="329" bestFit="1" customWidth="1"/>
    <col min="7176" max="7176" width="14.85546875" style="329" bestFit="1" customWidth="1"/>
    <col min="7177" max="7177" width="17.42578125" style="329" bestFit="1" customWidth="1"/>
    <col min="7178" max="7418" width="9" style="329"/>
    <col min="7419" max="7419" width="13.42578125" style="329" customWidth="1"/>
    <col min="7420" max="7428" width="9" style="329"/>
    <col min="7429" max="7431" width="16.28515625" style="329" bestFit="1" customWidth="1"/>
    <col min="7432" max="7432" width="14.85546875" style="329" bestFit="1" customWidth="1"/>
    <col min="7433" max="7433" width="17.42578125" style="329" bestFit="1" customWidth="1"/>
    <col min="7434" max="7674" width="9" style="329"/>
    <col min="7675" max="7675" width="13.42578125" style="329" customWidth="1"/>
    <col min="7676" max="7684" width="9" style="329"/>
    <col min="7685" max="7687" width="16.28515625" style="329" bestFit="1" customWidth="1"/>
    <col min="7688" max="7688" width="14.85546875" style="329" bestFit="1" customWidth="1"/>
    <col min="7689" max="7689" width="17.42578125" style="329" bestFit="1" customWidth="1"/>
    <col min="7690" max="7930" width="9" style="329"/>
    <col min="7931" max="7931" width="13.42578125" style="329" customWidth="1"/>
    <col min="7932" max="7940" width="9" style="329"/>
    <col min="7941" max="7943" width="16.28515625" style="329" bestFit="1" customWidth="1"/>
    <col min="7944" max="7944" width="14.85546875" style="329" bestFit="1" customWidth="1"/>
    <col min="7945" max="7945" width="17.42578125" style="329" bestFit="1" customWidth="1"/>
    <col min="7946" max="8186" width="9" style="329"/>
    <col min="8187" max="8187" width="13.42578125" style="329" customWidth="1"/>
    <col min="8188" max="8196" width="9" style="329"/>
    <col min="8197" max="8199" width="16.28515625" style="329" bestFit="1" customWidth="1"/>
    <col min="8200" max="8200" width="14.85546875" style="329" bestFit="1" customWidth="1"/>
    <col min="8201" max="8201" width="17.42578125" style="329" bestFit="1" customWidth="1"/>
    <col min="8202" max="8442" width="9" style="329"/>
    <col min="8443" max="8443" width="13.42578125" style="329" customWidth="1"/>
    <col min="8444" max="8452" width="9" style="329"/>
    <col min="8453" max="8455" width="16.28515625" style="329" bestFit="1" customWidth="1"/>
    <col min="8456" max="8456" width="14.85546875" style="329" bestFit="1" customWidth="1"/>
    <col min="8457" max="8457" width="17.42578125" style="329" bestFit="1" customWidth="1"/>
    <col min="8458" max="8698" width="9" style="329"/>
    <col min="8699" max="8699" width="13.42578125" style="329" customWidth="1"/>
    <col min="8700" max="8708" width="9" style="329"/>
    <col min="8709" max="8711" width="16.28515625" style="329" bestFit="1" customWidth="1"/>
    <col min="8712" max="8712" width="14.85546875" style="329" bestFit="1" customWidth="1"/>
    <col min="8713" max="8713" width="17.42578125" style="329" bestFit="1" customWidth="1"/>
    <col min="8714" max="8954" width="9" style="329"/>
    <col min="8955" max="8955" width="13.42578125" style="329" customWidth="1"/>
    <col min="8956" max="8964" width="9" style="329"/>
    <col min="8965" max="8967" width="16.28515625" style="329" bestFit="1" customWidth="1"/>
    <col min="8968" max="8968" width="14.85546875" style="329" bestFit="1" customWidth="1"/>
    <col min="8969" max="8969" width="17.42578125" style="329" bestFit="1" customWidth="1"/>
    <col min="8970" max="9210" width="9" style="329"/>
    <col min="9211" max="9211" width="13.42578125" style="329" customWidth="1"/>
    <col min="9212" max="9220" width="9" style="329"/>
    <col min="9221" max="9223" width="16.28515625" style="329" bestFit="1" customWidth="1"/>
    <col min="9224" max="9224" width="14.85546875" style="329" bestFit="1" customWidth="1"/>
    <col min="9225" max="9225" width="17.42578125" style="329" bestFit="1" customWidth="1"/>
    <col min="9226" max="9466" width="9" style="329"/>
    <col min="9467" max="9467" width="13.42578125" style="329" customWidth="1"/>
    <col min="9468" max="9476" width="9" style="329"/>
    <col min="9477" max="9479" width="16.28515625" style="329" bestFit="1" customWidth="1"/>
    <col min="9480" max="9480" width="14.85546875" style="329" bestFit="1" customWidth="1"/>
    <col min="9481" max="9481" width="17.42578125" style="329" bestFit="1" customWidth="1"/>
    <col min="9482" max="9722" width="9" style="329"/>
    <col min="9723" max="9723" width="13.42578125" style="329" customWidth="1"/>
    <col min="9724" max="9732" width="9" style="329"/>
    <col min="9733" max="9735" width="16.28515625" style="329" bestFit="1" customWidth="1"/>
    <col min="9736" max="9736" width="14.85546875" style="329" bestFit="1" customWidth="1"/>
    <col min="9737" max="9737" width="17.42578125" style="329" bestFit="1" customWidth="1"/>
    <col min="9738" max="9978" width="9" style="329"/>
    <col min="9979" max="9979" width="13.42578125" style="329" customWidth="1"/>
    <col min="9980" max="9988" width="9" style="329"/>
    <col min="9989" max="9991" width="16.28515625" style="329" bestFit="1" customWidth="1"/>
    <col min="9992" max="9992" width="14.85546875" style="329" bestFit="1" customWidth="1"/>
    <col min="9993" max="9993" width="17.42578125" style="329" bestFit="1" customWidth="1"/>
    <col min="9994" max="10234" width="9" style="329"/>
    <col min="10235" max="10235" width="13.42578125" style="329" customWidth="1"/>
    <col min="10236" max="10244" width="9" style="329"/>
    <col min="10245" max="10247" width="16.28515625" style="329" bestFit="1" customWidth="1"/>
    <col min="10248" max="10248" width="14.85546875" style="329" bestFit="1" customWidth="1"/>
    <col min="10249" max="10249" width="17.42578125" style="329" bestFit="1" customWidth="1"/>
    <col min="10250" max="10490" width="9" style="329"/>
    <col min="10491" max="10491" width="13.42578125" style="329" customWidth="1"/>
    <col min="10492" max="10500" width="9" style="329"/>
    <col min="10501" max="10503" width="16.28515625" style="329" bestFit="1" customWidth="1"/>
    <col min="10504" max="10504" width="14.85546875" style="329" bestFit="1" customWidth="1"/>
    <col min="10505" max="10505" width="17.42578125" style="329" bestFit="1" customWidth="1"/>
    <col min="10506" max="10746" width="9" style="329"/>
    <col min="10747" max="10747" width="13.42578125" style="329" customWidth="1"/>
    <col min="10748" max="10756" width="9" style="329"/>
    <col min="10757" max="10759" width="16.28515625" style="329" bestFit="1" customWidth="1"/>
    <col min="10760" max="10760" width="14.85546875" style="329" bestFit="1" customWidth="1"/>
    <col min="10761" max="10761" width="17.42578125" style="329" bestFit="1" customWidth="1"/>
    <col min="10762" max="11002" width="9" style="329"/>
    <col min="11003" max="11003" width="13.42578125" style="329" customWidth="1"/>
    <col min="11004" max="11012" width="9" style="329"/>
    <col min="11013" max="11015" width="16.28515625" style="329" bestFit="1" customWidth="1"/>
    <col min="11016" max="11016" width="14.85546875" style="329" bestFit="1" customWidth="1"/>
    <col min="11017" max="11017" width="17.42578125" style="329" bestFit="1" customWidth="1"/>
    <col min="11018" max="11258" width="9" style="329"/>
    <col min="11259" max="11259" width="13.42578125" style="329" customWidth="1"/>
    <col min="11260" max="11268" width="9" style="329"/>
    <col min="11269" max="11271" width="16.28515625" style="329" bestFit="1" customWidth="1"/>
    <col min="11272" max="11272" width="14.85546875" style="329" bestFit="1" customWidth="1"/>
    <col min="11273" max="11273" width="17.42578125" style="329" bestFit="1" customWidth="1"/>
    <col min="11274" max="11514" width="9" style="329"/>
    <col min="11515" max="11515" width="13.42578125" style="329" customWidth="1"/>
    <col min="11516" max="11524" width="9" style="329"/>
    <col min="11525" max="11527" width="16.28515625" style="329" bestFit="1" customWidth="1"/>
    <col min="11528" max="11528" width="14.85546875" style="329" bestFit="1" customWidth="1"/>
    <col min="11529" max="11529" width="17.42578125" style="329" bestFit="1" customWidth="1"/>
    <col min="11530" max="11770" width="9" style="329"/>
    <col min="11771" max="11771" width="13.42578125" style="329" customWidth="1"/>
    <col min="11772" max="11780" width="9" style="329"/>
    <col min="11781" max="11783" width="16.28515625" style="329" bestFit="1" customWidth="1"/>
    <col min="11784" max="11784" width="14.85546875" style="329" bestFit="1" customWidth="1"/>
    <col min="11785" max="11785" width="17.42578125" style="329" bestFit="1" customWidth="1"/>
    <col min="11786" max="12026" width="9" style="329"/>
    <col min="12027" max="12027" width="13.42578125" style="329" customWidth="1"/>
    <col min="12028" max="12036" width="9" style="329"/>
    <col min="12037" max="12039" width="16.28515625" style="329" bestFit="1" customWidth="1"/>
    <col min="12040" max="12040" width="14.85546875" style="329" bestFit="1" customWidth="1"/>
    <col min="12041" max="12041" width="17.42578125" style="329" bestFit="1" customWidth="1"/>
    <col min="12042" max="12282" width="9" style="329"/>
    <col min="12283" max="12283" width="13.42578125" style="329" customWidth="1"/>
    <col min="12284" max="12292" width="9" style="329"/>
    <col min="12293" max="12295" width="16.28515625" style="329" bestFit="1" customWidth="1"/>
    <col min="12296" max="12296" width="14.85546875" style="329" bestFit="1" customWidth="1"/>
    <col min="12297" max="12297" width="17.42578125" style="329" bestFit="1" customWidth="1"/>
    <col min="12298" max="12538" width="9" style="329"/>
    <col min="12539" max="12539" width="13.42578125" style="329" customWidth="1"/>
    <col min="12540" max="12548" width="9" style="329"/>
    <col min="12549" max="12551" width="16.28515625" style="329" bestFit="1" customWidth="1"/>
    <col min="12552" max="12552" width="14.85546875" style="329" bestFit="1" customWidth="1"/>
    <col min="12553" max="12553" width="17.42578125" style="329" bestFit="1" customWidth="1"/>
    <col min="12554" max="12794" width="9" style="329"/>
    <col min="12795" max="12795" width="13.42578125" style="329" customWidth="1"/>
    <col min="12796" max="12804" width="9" style="329"/>
    <col min="12805" max="12807" width="16.28515625" style="329" bestFit="1" customWidth="1"/>
    <col min="12808" max="12808" width="14.85546875" style="329" bestFit="1" customWidth="1"/>
    <col min="12809" max="12809" width="17.42578125" style="329" bestFit="1" customWidth="1"/>
    <col min="12810" max="13050" width="9" style="329"/>
    <col min="13051" max="13051" width="13.42578125" style="329" customWidth="1"/>
    <col min="13052" max="13060" width="9" style="329"/>
    <col min="13061" max="13063" width="16.28515625" style="329" bestFit="1" customWidth="1"/>
    <col min="13064" max="13064" width="14.85546875" style="329" bestFit="1" customWidth="1"/>
    <col min="13065" max="13065" width="17.42578125" style="329" bestFit="1" customWidth="1"/>
    <col min="13066" max="13306" width="9" style="329"/>
    <col min="13307" max="13307" width="13.42578125" style="329" customWidth="1"/>
    <col min="13308" max="13316" width="9" style="329"/>
    <col min="13317" max="13319" width="16.28515625" style="329" bestFit="1" customWidth="1"/>
    <col min="13320" max="13320" width="14.85546875" style="329" bestFit="1" customWidth="1"/>
    <col min="13321" max="13321" width="17.42578125" style="329" bestFit="1" customWidth="1"/>
    <col min="13322" max="13562" width="9" style="329"/>
    <col min="13563" max="13563" width="13.42578125" style="329" customWidth="1"/>
    <col min="13564" max="13572" width="9" style="329"/>
    <col min="13573" max="13575" width="16.28515625" style="329" bestFit="1" customWidth="1"/>
    <col min="13576" max="13576" width="14.85546875" style="329" bestFit="1" customWidth="1"/>
    <col min="13577" max="13577" width="17.42578125" style="329" bestFit="1" customWidth="1"/>
    <col min="13578" max="13818" width="9" style="329"/>
    <col min="13819" max="13819" width="13.42578125" style="329" customWidth="1"/>
    <col min="13820" max="13828" width="9" style="329"/>
    <col min="13829" max="13831" width="16.28515625" style="329" bestFit="1" customWidth="1"/>
    <col min="13832" max="13832" width="14.85546875" style="329" bestFit="1" customWidth="1"/>
    <col min="13833" max="13833" width="17.42578125" style="329" bestFit="1" customWidth="1"/>
    <col min="13834" max="14074" width="9" style="329"/>
    <col min="14075" max="14075" width="13.42578125" style="329" customWidth="1"/>
    <col min="14076" max="14084" width="9" style="329"/>
    <col min="14085" max="14087" width="16.28515625" style="329" bestFit="1" customWidth="1"/>
    <col min="14088" max="14088" width="14.85546875" style="329" bestFit="1" customWidth="1"/>
    <col min="14089" max="14089" width="17.42578125" style="329" bestFit="1" customWidth="1"/>
    <col min="14090" max="14330" width="9" style="329"/>
    <col min="14331" max="14331" width="13.42578125" style="329" customWidth="1"/>
    <col min="14332" max="14340" width="9" style="329"/>
    <col min="14341" max="14343" width="16.28515625" style="329" bestFit="1" customWidth="1"/>
    <col min="14344" max="14344" width="14.85546875" style="329" bestFit="1" customWidth="1"/>
    <col min="14345" max="14345" width="17.42578125" style="329" bestFit="1" customWidth="1"/>
    <col min="14346" max="14586" width="9" style="329"/>
    <col min="14587" max="14587" width="13.42578125" style="329" customWidth="1"/>
    <col min="14588" max="14596" width="9" style="329"/>
    <col min="14597" max="14599" width="16.28515625" style="329" bestFit="1" customWidth="1"/>
    <col min="14600" max="14600" width="14.85546875" style="329" bestFit="1" customWidth="1"/>
    <col min="14601" max="14601" width="17.42578125" style="329" bestFit="1" customWidth="1"/>
    <col min="14602" max="14842" width="9" style="329"/>
    <col min="14843" max="14843" width="13.42578125" style="329" customWidth="1"/>
    <col min="14844" max="14852" width="9" style="329"/>
    <col min="14853" max="14855" width="16.28515625" style="329" bestFit="1" customWidth="1"/>
    <col min="14856" max="14856" width="14.85546875" style="329" bestFit="1" customWidth="1"/>
    <col min="14857" max="14857" width="17.42578125" style="329" bestFit="1" customWidth="1"/>
    <col min="14858" max="15098" width="9" style="329"/>
    <col min="15099" max="15099" width="13.42578125" style="329" customWidth="1"/>
    <col min="15100" max="15108" width="9" style="329"/>
    <col min="15109" max="15111" width="16.28515625" style="329" bestFit="1" customWidth="1"/>
    <col min="15112" max="15112" width="14.85546875" style="329" bestFit="1" customWidth="1"/>
    <col min="15113" max="15113" width="17.42578125" style="329" bestFit="1" customWidth="1"/>
    <col min="15114" max="15354" width="9" style="329"/>
    <col min="15355" max="15355" width="13.42578125" style="329" customWidth="1"/>
    <col min="15356" max="15364" width="9" style="329"/>
    <col min="15365" max="15367" width="16.28515625" style="329" bestFit="1" customWidth="1"/>
    <col min="15368" max="15368" width="14.85546875" style="329" bestFit="1" customWidth="1"/>
    <col min="15369" max="15369" width="17.42578125" style="329" bestFit="1" customWidth="1"/>
    <col min="15370" max="15610" width="9" style="329"/>
    <col min="15611" max="15611" width="13.42578125" style="329" customWidth="1"/>
    <col min="15612" max="15620" width="9" style="329"/>
    <col min="15621" max="15623" width="16.28515625" style="329" bestFit="1" customWidth="1"/>
    <col min="15624" max="15624" width="14.85546875" style="329" bestFit="1" customWidth="1"/>
    <col min="15625" max="15625" width="17.42578125" style="329" bestFit="1" customWidth="1"/>
    <col min="15626" max="15866" width="9" style="329"/>
    <col min="15867" max="15867" width="13.42578125" style="329" customWidth="1"/>
    <col min="15868" max="15876" width="9" style="329"/>
    <col min="15877" max="15879" width="16.28515625" style="329" bestFit="1" customWidth="1"/>
    <col min="15880" max="15880" width="14.85546875" style="329" bestFit="1" customWidth="1"/>
    <col min="15881" max="15881" width="17.42578125" style="329" bestFit="1" customWidth="1"/>
    <col min="15882" max="16122" width="9" style="329"/>
    <col min="16123" max="16123" width="13.42578125" style="329" customWidth="1"/>
    <col min="16124" max="16132" width="9" style="329"/>
    <col min="16133" max="16135" width="16.28515625" style="329" bestFit="1" customWidth="1"/>
    <col min="16136" max="16136" width="14.85546875" style="329" bestFit="1" customWidth="1"/>
    <col min="16137" max="16137" width="17.42578125" style="329" bestFit="1" customWidth="1"/>
    <col min="16138" max="16384" width="9" style="329"/>
  </cols>
  <sheetData>
    <row r="1" spans="1:13">
      <c r="A1" s="578" t="s">
        <v>377</v>
      </c>
      <c r="B1" s="578"/>
      <c r="C1" s="578"/>
      <c r="D1" s="578"/>
      <c r="E1" s="578"/>
      <c r="F1" s="578"/>
      <c r="G1" s="578"/>
      <c r="H1" s="578"/>
      <c r="I1" s="578"/>
    </row>
    <row r="2" spans="1:13">
      <c r="A2" s="578" t="s">
        <v>378</v>
      </c>
      <c r="B2" s="578"/>
      <c r="C2" s="578"/>
      <c r="D2" s="578"/>
      <c r="E2" s="578"/>
      <c r="F2" s="578"/>
      <c r="G2" s="578"/>
      <c r="H2" s="578"/>
      <c r="I2" s="578"/>
    </row>
    <row r="3" spans="1:13">
      <c r="A3" s="578" t="s">
        <v>379</v>
      </c>
      <c r="B3" s="578"/>
      <c r="C3" s="578"/>
      <c r="D3" s="578"/>
      <c r="E3" s="578"/>
      <c r="F3" s="578"/>
      <c r="G3" s="578"/>
      <c r="H3" s="578"/>
      <c r="I3" s="578"/>
    </row>
    <row r="4" spans="1:13">
      <c r="A4" s="512"/>
      <c r="B4" s="512" t="s">
        <v>380</v>
      </c>
      <c r="C4" s="512"/>
      <c r="D4" s="512"/>
      <c r="E4" s="512"/>
      <c r="F4" s="512"/>
      <c r="G4" s="512"/>
      <c r="H4" s="512"/>
      <c r="I4" s="512"/>
      <c r="J4" s="513"/>
    </row>
    <row r="5" spans="1:13">
      <c r="A5" s="514" t="s">
        <v>381</v>
      </c>
      <c r="B5" s="514"/>
      <c r="C5" s="514"/>
      <c r="D5" s="514"/>
      <c r="E5" s="514"/>
      <c r="F5" s="514"/>
      <c r="G5" s="514"/>
      <c r="H5" s="514"/>
      <c r="I5" s="514"/>
    </row>
    <row r="6" spans="1:13">
      <c r="A6" s="514" t="s">
        <v>382</v>
      </c>
      <c r="B6" s="514"/>
      <c r="C6" s="514"/>
      <c r="D6" s="514"/>
      <c r="E6" s="514"/>
      <c r="F6" s="514"/>
      <c r="G6" s="514"/>
      <c r="H6" s="514"/>
      <c r="I6" s="514"/>
    </row>
    <row r="7" spans="1:13">
      <c r="A7" s="514" t="s">
        <v>383</v>
      </c>
      <c r="B7" s="514"/>
      <c r="C7" s="514"/>
      <c r="D7" s="514"/>
      <c r="E7" s="514"/>
      <c r="F7" s="514"/>
      <c r="G7" s="514"/>
      <c r="H7" s="514"/>
      <c r="I7" s="514"/>
    </row>
    <row r="8" spans="1:13">
      <c r="A8" s="514" t="s">
        <v>384</v>
      </c>
      <c r="B8" s="514"/>
      <c r="C8" s="514"/>
      <c r="D8" s="514"/>
      <c r="E8" s="514"/>
      <c r="F8" s="514"/>
      <c r="G8" s="514"/>
      <c r="H8" s="514"/>
      <c r="I8" s="514"/>
    </row>
    <row r="9" spans="1:13">
      <c r="A9" s="515" t="s">
        <v>385</v>
      </c>
      <c r="B9" s="515"/>
      <c r="C9" s="515"/>
      <c r="D9" s="515"/>
      <c r="E9" s="515"/>
      <c r="F9" s="515"/>
      <c r="G9" s="515"/>
      <c r="H9" s="515"/>
      <c r="I9" s="515"/>
    </row>
    <row r="10" spans="1:13">
      <c r="A10" s="515" t="s">
        <v>386</v>
      </c>
      <c r="B10" s="515"/>
      <c r="C10" s="515"/>
      <c r="D10" s="515"/>
      <c r="E10" s="515"/>
      <c r="F10" s="515"/>
      <c r="G10" s="515"/>
      <c r="H10" s="515"/>
      <c r="I10" s="515"/>
    </row>
    <row r="11" spans="1:13">
      <c r="A11" s="515"/>
      <c r="B11" s="515" t="s">
        <v>387</v>
      </c>
      <c r="C11" s="515"/>
      <c r="D11" s="515"/>
      <c r="E11" s="515"/>
      <c r="F11" s="515"/>
      <c r="G11" s="515"/>
      <c r="H11" s="515"/>
      <c r="I11" s="515"/>
    </row>
    <row r="12" spans="1:13">
      <c r="A12" s="515" t="s">
        <v>388</v>
      </c>
      <c r="B12" s="515"/>
      <c r="C12" s="515"/>
      <c r="D12" s="515"/>
      <c r="E12" s="515"/>
      <c r="F12" s="515"/>
      <c r="G12" s="515"/>
      <c r="H12" s="515"/>
      <c r="I12" s="515"/>
    </row>
    <row r="13" spans="1:13">
      <c r="A13" s="515" t="s">
        <v>389</v>
      </c>
      <c r="B13" s="515"/>
      <c r="C13" s="515"/>
      <c r="D13" s="515"/>
      <c r="E13" s="515"/>
      <c r="F13" s="515"/>
      <c r="G13" s="515"/>
      <c r="H13" s="515"/>
      <c r="I13" s="515"/>
    </row>
    <row r="14" spans="1:13">
      <c r="A14" s="515" t="s">
        <v>390</v>
      </c>
      <c r="B14" s="515"/>
      <c r="C14" s="515"/>
      <c r="D14" s="515"/>
      <c r="E14" s="515"/>
      <c r="F14" s="515"/>
      <c r="G14" s="515"/>
      <c r="H14" s="515"/>
      <c r="I14" s="515"/>
    </row>
    <row r="15" spans="1:13">
      <c r="A15" s="515" t="s">
        <v>391</v>
      </c>
      <c r="B15" s="515"/>
      <c r="C15" s="515"/>
      <c r="D15" s="515"/>
      <c r="E15" s="515"/>
      <c r="F15" s="515"/>
      <c r="G15" s="515"/>
      <c r="H15" s="515"/>
      <c r="I15" s="515"/>
    </row>
    <row r="16" spans="1:13">
      <c r="A16" s="514"/>
      <c r="B16" s="514" t="s">
        <v>392</v>
      </c>
      <c r="C16" s="514"/>
      <c r="D16" s="514"/>
      <c r="E16" s="514"/>
      <c r="F16" s="514"/>
      <c r="G16" s="514"/>
      <c r="H16" s="514"/>
      <c r="I16" s="514"/>
      <c r="J16" s="516"/>
      <c r="K16" s="516"/>
      <c r="L16" s="516"/>
      <c r="M16" s="516"/>
    </row>
    <row r="17" spans="1:13">
      <c r="A17" s="514" t="s">
        <v>393</v>
      </c>
      <c r="B17" s="514"/>
      <c r="C17" s="514"/>
      <c r="D17" s="514"/>
      <c r="E17" s="514"/>
      <c r="F17" s="514"/>
      <c r="G17" s="514"/>
      <c r="H17" s="514"/>
      <c r="I17" s="514"/>
      <c r="J17" s="516"/>
      <c r="K17" s="516"/>
      <c r="L17" s="516"/>
      <c r="M17" s="516"/>
    </row>
    <row r="18" spans="1:13">
      <c r="A18" s="515" t="s">
        <v>394</v>
      </c>
      <c r="B18" s="515"/>
      <c r="C18" s="515"/>
      <c r="D18" s="515"/>
      <c r="E18" s="515"/>
      <c r="F18" s="515"/>
      <c r="G18" s="515"/>
      <c r="H18" s="515"/>
      <c r="I18" s="515"/>
    </row>
    <row r="19" spans="1:13">
      <c r="A19" s="515" t="s">
        <v>395</v>
      </c>
      <c r="B19" s="515"/>
      <c r="C19" s="515"/>
      <c r="D19" s="515"/>
      <c r="E19" s="515"/>
      <c r="F19" s="515"/>
      <c r="G19" s="515"/>
      <c r="H19" s="515"/>
      <c r="I19" s="515"/>
    </row>
    <row r="20" spans="1:13">
      <c r="A20" s="515" t="s">
        <v>396</v>
      </c>
      <c r="B20" s="515"/>
      <c r="C20" s="515"/>
      <c r="D20" s="515"/>
      <c r="E20" s="515"/>
      <c r="F20" s="515"/>
      <c r="G20" s="515"/>
      <c r="H20" s="515"/>
      <c r="I20" s="515"/>
    </row>
    <row r="21" spans="1:13">
      <c r="A21" s="515" t="s">
        <v>397</v>
      </c>
      <c r="B21" s="515"/>
      <c r="C21" s="515"/>
      <c r="D21" s="515"/>
      <c r="E21" s="515"/>
      <c r="F21" s="515"/>
      <c r="G21" s="515"/>
      <c r="H21" s="515"/>
      <c r="I21" s="515"/>
    </row>
    <row r="22" spans="1:13">
      <c r="A22" s="515" t="s">
        <v>398</v>
      </c>
      <c r="B22" s="515"/>
      <c r="C22" s="515"/>
      <c r="D22" s="515"/>
      <c r="E22" s="515"/>
      <c r="F22" s="515"/>
      <c r="G22" s="515"/>
      <c r="H22" s="515"/>
      <c r="I22" s="515"/>
    </row>
    <row r="23" spans="1:13">
      <c r="A23" s="515"/>
      <c r="B23" s="515" t="s">
        <v>399</v>
      </c>
      <c r="C23" s="515"/>
      <c r="D23" s="515"/>
      <c r="E23" s="515"/>
      <c r="F23" s="515"/>
      <c r="G23" s="515"/>
      <c r="H23" s="515"/>
      <c r="I23" s="515"/>
    </row>
    <row r="24" spans="1:13">
      <c r="A24" s="515"/>
      <c r="B24" s="515" t="s">
        <v>400</v>
      </c>
      <c r="C24" s="515"/>
      <c r="D24" s="515"/>
      <c r="E24" s="515"/>
      <c r="F24" s="515"/>
      <c r="G24" s="515"/>
      <c r="H24" s="515"/>
      <c r="I24" s="515"/>
    </row>
    <row r="25" spans="1:13">
      <c r="A25" s="515" t="s">
        <v>401</v>
      </c>
      <c r="B25" s="515"/>
      <c r="C25" s="515"/>
      <c r="D25" s="515"/>
      <c r="E25" s="515"/>
      <c r="F25" s="515"/>
      <c r="G25" s="515"/>
      <c r="H25" s="515"/>
      <c r="I25" s="515"/>
    </row>
    <row r="26" spans="1:13">
      <c r="A26" s="515" t="s">
        <v>402</v>
      </c>
      <c r="B26" s="515"/>
      <c r="C26" s="515"/>
      <c r="D26" s="515"/>
      <c r="E26" s="515"/>
      <c r="F26" s="515"/>
      <c r="G26" s="515"/>
      <c r="H26" s="515"/>
      <c r="I26" s="515"/>
    </row>
    <row r="27" spans="1:13">
      <c r="A27" s="515"/>
      <c r="B27" s="515" t="s">
        <v>403</v>
      </c>
      <c r="C27" s="515"/>
      <c r="D27" s="515"/>
      <c r="E27" s="515"/>
      <c r="F27" s="515"/>
      <c r="G27" s="515"/>
      <c r="H27" s="515"/>
      <c r="I27" s="515"/>
    </row>
    <row r="28" spans="1:13">
      <c r="A28" s="515"/>
      <c r="B28" s="515" t="s">
        <v>404</v>
      </c>
      <c r="C28" s="515"/>
      <c r="D28" s="515"/>
      <c r="E28" s="515"/>
      <c r="F28" s="515"/>
      <c r="G28" s="515"/>
      <c r="H28" s="515"/>
      <c r="I28" s="515"/>
    </row>
    <row r="29" spans="1:13">
      <c r="A29" s="515" t="s">
        <v>405</v>
      </c>
      <c r="B29" s="515"/>
      <c r="C29" s="515"/>
      <c r="D29" s="515"/>
      <c r="E29" s="515"/>
      <c r="F29" s="515"/>
      <c r="G29" s="515"/>
      <c r="H29" s="515"/>
      <c r="I29" s="515"/>
    </row>
    <row r="30" spans="1:13">
      <c r="A30" s="515" t="s">
        <v>406</v>
      </c>
      <c r="B30" s="515"/>
      <c r="C30" s="515"/>
      <c r="D30" s="515"/>
      <c r="E30" s="515"/>
      <c r="F30" s="515"/>
      <c r="G30" s="515"/>
      <c r="H30" s="515"/>
      <c r="I30" s="515"/>
    </row>
    <row r="31" spans="1:13">
      <c r="A31" s="515" t="s">
        <v>407</v>
      </c>
      <c r="B31" s="515"/>
      <c r="C31" s="515"/>
      <c r="D31" s="515"/>
      <c r="E31" s="515"/>
      <c r="F31" s="515"/>
      <c r="G31" s="515"/>
      <c r="H31" s="515"/>
      <c r="I31" s="515"/>
    </row>
    <row r="32" spans="1:13">
      <c r="A32" s="515"/>
      <c r="B32" s="515" t="s">
        <v>408</v>
      </c>
      <c r="C32" s="515"/>
      <c r="D32" s="515"/>
      <c r="E32" s="515"/>
      <c r="F32" s="515"/>
      <c r="G32" s="515"/>
      <c r="H32" s="515"/>
      <c r="I32" s="515"/>
    </row>
    <row r="33" spans="1:9">
      <c r="A33" s="515" t="s">
        <v>409</v>
      </c>
      <c r="B33" s="515"/>
      <c r="C33" s="515"/>
      <c r="D33" s="515"/>
      <c r="E33" s="515"/>
      <c r="F33" s="515"/>
      <c r="G33" s="515"/>
      <c r="H33" s="515"/>
      <c r="I33" s="515"/>
    </row>
    <row r="34" spans="1:9">
      <c r="A34" s="515"/>
      <c r="B34" s="515" t="s">
        <v>410</v>
      </c>
      <c r="C34" s="515"/>
      <c r="D34" s="515"/>
      <c r="E34" s="515"/>
      <c r="F34" s="515"/>
      <c r="G34" s="515"/>
      <c r="H34" s="515"/>
      <c r="I34" s="515"/>
    </row>
    <row r="35" spans="1:9">
      <c r="A35" s="515" t="s">
        <v>411</v>
      </c>
      <c r="B35" s="515"/>
      <c r="C35" s="515"/>
      <c r="D35" s="515"/>
      <c r="E35" s="515"/>
      <c r="F35" s="515"/>
      <c r="G35" s="515"/>
      <c r="H35" s="515"/>
      <c r="I35" s="515"/>
    </row>
    <row r="36" spans="1:9">
      <c r="A36" s="515"/>
      <c r="B36" s="515"/>
      <c r="C36" s="515"/>
      <c r="D36" s="515"/>
      <c r="E36" s="515"/>
      <c r="F36" s="515"/>
      <c r="G36" s="515"/>
      <c r="H36" s="515"/>
      <c r="I36" s="515"/>
    </row>
    <row r="37" spans="1:9">
      <c r="A37" s="515"/>
      <c r="B37" s="515"/>
      <c r="C37" s="515"/>
      <c r="D37" s="515"/>
      <c r="E37" s="515"/>
      <c r="F37" s="515"/>
      <c r="G37" s="515"/>
      <c r="H37" s="515"/>
      <c r="I37" s="515"/>
    </row>
  </sheetData>
  <sheetProtection password="CCC5" sheet="1" objects="1" scenarios="1"/>
  <mergeCells count="3">
    <mergeCell ref="A1:I1"/>
    <mergeCell ref="A2:I2"/>
    <mergeCell ref="A3:I3"/>
  </mergeCells>
  <pageMargins left="0.95" right="0.4" top="0.75" bottom="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249977111117893"/>
  </sheetPr>
  <dimension ref="A1:F31"/>
  <sheetViews>
    <sheetView topLeftCell="A13" workbookViewId="0">
      <selection activeCell="A20" sqref="A20"/>
    </sheetView>
  </sheetViews>
  <sheetFormatPr defaultRowHeight="21"/>
  <cols>
    <col min="1" max="2" width="9.140625" style="18"/>
    <col min="3" max="3" width="49.85546875" style="18" bestFit="1" customWidth="1"/>
    <col min="4" max="5" width="24.28515625" style="19" bestFit="1" customWidth="1"/>
    <col min="6" max="6" width="24.28515625" style="19" customWidth="1"/>
    <col min="7" max="16384" width="9.140625" style="18"/>
  </cols>
  <sheetData>
    <row r="1" spans="1:5" ht="26.25">
      <c r="A1" s="17" t="s">
        <v>18</v>
      </c>
    </row>
    <row r="2" spans="1:5">
      <c r="A2" s="20" t="s">
        <v>19</v>
      </c>
    </row>
    <row r="3" spans="1:5">
      <c r="B3" s="18" t="s">
        <v>20</v>
      </c>
      <c r="E3" s="19">
        <f>E29+E30</f>
        <v>1991563413227.1792</v>
      </c>
    </row>
    <row r="4" spans="1:5">
      <c r="B4" s="18" t="s">
        <v>21</v>
      </c>
    </row>
    <row r="5" spans="1:5">
      <c r="C5" s="18" t="s">
        <v>22</v>
      </c>
      <c r="D5" s="19">
        <f t="shared" ref="D5:D28" si="0">VLOOKUP(C5,exclude2563,2,0)</f>
        <v>1594911114.2</v>
      </c>
    </row>
    <row r="6" spans="1:5">
      <c r="C6" s="18" t="s">
        <v>23</v>
      </c>
      <c r="D6" s="19">
        <f t="shared" si="0"/>
        <v>166572.75</v>
      </c>
    </row>
    <row r="7" spans="1:5">
      <c r="C7" s="18" t="s">
        <v>24</v>
      </c>
      <c r="D7" s="19">
        <f t="shared" si="0"/>
        <v>4003407.24</v>
      </c>
    </row>
    <row r="8" spans="1:5">
      <c r="C8" s="18" t="s">
        <v>25</v>
      </c>
      <c r="D8" s="19">
        <f t="shared" si="0"/>
        <v>105050667.09999999</v>
      </c>
    </row>
    <row r="9" spans="1:5">
      <c r="C9" s="18" t="s">
        <v>26</v>
      </c>
      <c r="D9" s="19">
        <f t="shared" si="0"/>
        <v>27085073.5</v>
      </c>
    </row>
    <row r="10" spans="1:5">
      <c r="C10" s="18" t="s">
        <v>27</v>
      </c>
      <c r="D10" s="19">
        <f t="shared" si="0"/>
        <v>54522723.229999997</v>
      </c>
    </row>
    <row r="11" spans="1:5">
      <c r="C11" s="18" t="s">
        <v>28</v>
      </c>
      <c r="D11" s="19">
        <f t="shared" si="0"/>
        <v>162057313.69999999</v>
      </c>
    </row>
    <row r="12" spans="1:5">
      <c r="C12" s="18" t="s">
        <v>29</v>
      </c>
      <c r="D12" s="19">
        <f t="shared" si="0"/>
        <v>5071243.26</v>
      </c>
    </row>
    <row r="13" spans="1:5">
      <c r="C13" s="18" t="s">
        <v>30</v>
      </c>
      <c r="D13" s="19">
        <f t="shared" si="0"/>
        <v>104706289.26000001</v>
      </c>
    </row>
    <row r="14" spans="1:5">
      <c r="C14" s="18" t="s">
        <v>31</v>
      </c>
      <c r="D14" s="19">
        <f t="shared" si="0"/>
        <v>6719.7</v>
      </c>
    </row>
    <row r="15" spans="1:5">
      <c r="C15" s="18" t="s">
        <v>32</v>
      </c>
      <c r="D15" s="19">
        <f t="shared" si="0"/>
        <v>3827822</v>
      </c>
    </row>
    <row r="16" spans="1:5">
      <c r="C16" s="18" t="s">
        <v>33</v>
      </c>
      <c r="D16" s="19">
        <f t="shared" si="0"/>
        <v>207817703.81999999</v>
      </c>
    </row>
    <row r="17" spans="3:6">
      <c r="C17" s="18" t="s">
        <v>34</v>
      </c>
      <c r="D17" s="19">
        <f t="shared" si="0"/>
        <v>63567834.7999999</v>
      </c>
    </row>
    <row r="18" spans="3:6">
      <c r="C18" s="18" t="s">
        <v>35</v>
      </c>
      <c r="D18" s="19">
        <f t="shared" si="0"/>
        <v>7089485.3499999996</v>
      </c>
    </row>
    <row r="19" spans="3:6">
      <c r="C19" s="18" t="s">
        <v>36</v>
      </c>
      <c r="D19" s="19">
        <f t="shared" si="0"/>
        <v>3950868.59</v>
      </c>
    </row>
    <row r="20" spans="3:6">
      <c r="C20" s="18" t="s">
        <v>37</v>
      </c>
      <c r="D20" s="19">
        <f t="shared" si="0"/>
        <v>8558809.6199999992</v>
      </c>
    </row>
    <row r="21" spans="3:6">
      <c r="C21" s="18" t="s">
        <v>38</v>
      </c>
      <c r="D21" s="19">
        <f t="shared" si="0"/>
        <v>30996214776.719299</v>
      </c>
    </row>
    <row r="22" spans="3:6">
      <c r="C22" s="18" t="s">
        <v>39</v>
      </c>
      <c r="D22" s="19">
        <f t="shared" si="0"/>
        <v>1746475536623.5</v>
      </c>
    </row>
    <row r="23" spans="3:6">
      <c r="C23" s="18" t="s">
        <v>40</v>
      </c>
      <c r="D23" s="19">
        <f t="shared" si="0"/>
        <v>136941249718.19</v>
      </c>
    </row>
    <row r="24" spans="3:6">
      <c r="C24" s="18" t="s">
        <v>41</v>
      </c>
      <c r="D24" s="19">
        <f t="shared" si="0"/>
        <v>269256604.38</v>
      </c>
    </row>
    <row r="25" spans="3:6">
      <c r="C25" s="18" t="s">
        <v>42</v>
      </c>
      <c r="D25" s="19">
        <f t="shared" si="0"/>
        <v>5265808974.8700104</v>
      </c>
    </row>
    <row r="26" spans="3:6">
      <c r="C26" s="18" t="s">
        <v>43</v>
      </c>
      <c r="D26" s="19">
        <f t="shared" si="0"/>
        <v>50919580817.120003</v>
      </c>
    </row>
    <row r="27" spans="3:6">
      <c r="C27" s="18" t="s">
        <v>44</v>
      </c>
      <c r="D27" s="19">
        <f t="shared" si="0"/>
        <v>5025110517.4200401</v>
      </c>
    </row>
    <row r="28" spans="3:6">
      <c r="C28" s="18" t="s">
        <v>45</v>
      </c>
      <c r="D28" s="19">
        <f t="shared" si="0"/>
        <v>29770525.140000001</v>
      </c>
    </row>
    <row r="29" spans="3:6">
      <c r="C29" s="18" t="s">
        <v>46</v>
      </c>
      <c r="D29" s="21">
        <v>305212091.13</v>
      </c>
      <c r="E29" s="21">
        <f>SUM(D5:D29)</f>
        <v>1978580134296.5891</v>
      </c>
      <c r="F29" s="22"/>
    </row>
    <row r="30" spans="3:6" ht="21.75" thickBot="1">
      <c r="E30" s="23">
        <v>12983278930.590006</v>
      </c>
      <c r="F30" s="22"/>
    </row>
    <row r="31" spans="3:6" ht="21.75" thickTop="1"/>
  </sheetData>
  <sheetProtection password="CCC5" sheet="1" objects="1" scenarios="1"/>
  <pageMargins left="0.45" right="0" top="0.5" bottom="0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249977111117893"/>
  </sheetPr>
  <dimension ref="A1:O43"/>
  <sheetViews>
    <sheetView topLeftCell="C13" zoomScaleNormal="100" workbookViewId="0">
      <selection activeCell="P22" sqref="P22"/>
    </sheetView>
  </sheetViews>
  <sheetFormatPr defaultColWidth="10.42578125" defaultRowHeight="14.25"/>
  <cols>
    <col min="1" max="1" width="23.140625" style="24" customWidth="1"/>
    <col min="2" max="2" width="11.5703125" style="24" bestFit="1" customWidth="1"/>
    <col min="3" max="3" width="9.85546875" style="24" bestFit="1" customWidth="1"/>
    <col min="4" max="4" width="10.85546875" style="24" bestFit="1" customWidth="1"/>
    <col min="5" max="5" width="9.140625" style="24" bestFit="1" customWidth="1"/>
    <col min="6" max="6" width="11" style="24" bestFit="1" customWidth="1"/>
    <col min="7" max="7" width="10.85546875" style="24" bestFit="1" customWidth="1"/>
    <col min="8" max="8" width="10.5703125" style="24" bestFit="1" customWidth="1"/>
    <col min="9" max="9" width="13.85546875" style="24" bestFit="1" customWidth="1"/>
    <col min="10" max="10" width="11.5703125" style="24" bestFit="1" customWidth="1"/>
    <col min="11" max="11" width="10.85546875" style="24" bestFit="1" customWidth="1"/>
    <col min="12" max="12" width="9.85546875" style="24" bestFit="1" customWidth="1"/>
    <col min="13" max="13" width="12" style="24" bestFit="1" customWidth="1"/>
    <col min="14" max="14" width="12.28515625" style="24" bestFit="1" customWidth="1"/>
    <col min="15" max="15" width="11.5703125" style="24" bestFit="1" customWidth="1"/>
    <col min="16" max="249" width="10.42578125" style="24"/>
    <col min="250" max="250" width="30" style="24" bestFit="1" customWidth="1"/>
    <col min="251" max="251" width="11.28515625" style="24" bestFit="1" customWidth="1"/>
    <col min="252" max="252" width="12.85546875" style="24" bestFit="1" customWidth="1"/>
    <col min="253" max="253" width="10.28515625" style="24" bestFit="1" customWidth="1"/>
    <col min="254" max="254" width="9.5703125" style="24" bestFit="1" customWidth="1"/>
    <col min="255" max="255" width="11.28515625" style="24" bestFit="1" customWidth="1"/>
    <col min="256" max="256" width="10.7109375" style="24" bestFit="1" customWidth="1"/>
    <col min="257" max="257" width="9.42578125" style="24" bestFit="1" customWidth="1"/>
    <col min="258" max="258" width="11.28515625" style="24" bestFit="1" customWidth="1"/>
    <col min="259" max="259" width="13.28515625" style="24" bestFit="1" customWidth="1"/>
    <col min="260" max="260" width="12.140625" style="24" bestFit="1" customWidth="1"/>
    <col min="261" max="261" width="11.42578125" style="24" bestFit="1" customWidth="1"/>
    <col min="262" max="505" width="10.42578125" style="24"/>
    <col min="506" max="506" width="30" style="24" bestFit="1" customWidth="1"/>
    <col min="507" max="507" width="11.28515625" style="24" bestFit="1" customWidth="1"/>
    <col min="508" max="508" width="12.85546875" style="24" bestFit="1" customWidth="1"/>
    <col min="509" max="509" width="10.28515625" style="24" bestFit="1" customWidth="1"/>
    <col min="510" max="510" width="9.5703125" style="24" bestFit="1" customWidth="1"/>
    <col min="511" max="511" width="11.28515625" style="24" bestFit="1" customWidth="1"/>
    <col min="512" max="512" width="10.7109375" style="24" bestFit="1" customWidth="1"/>
    <col min="513" max="513" width="9.42578125" style="24" bestFit="1" customWidth="1"/>
    <col min="514" max="514" width="11.28515625" style="24" bestFit="1" customWidth="1"/>
    <col min="515" max="515" width="13.28515625" style="24" bestFit="1" customWidth="1"/>
    <col min="516" max="516" width="12.140625" style="24" bestFit="1" customWidth="1"/>
    <col min="517" max="517" width="11.42578125" style="24" bestFit="1" customWidth="1"/>
    <col min="518" max="761" width="10.42578125" style="24"/>
    <col min="762" max="762" width="30" style="24" bestFit="1" customWidth="1"/>
    <col min="763" max="763" width="11.28515625" style="24" bestFit="1" customWidth="1"/>
    <col min="764" max="764" width="12.85546875" style="24" bestFit="1" customWidth="1"/>
    <col min="765" max="765" width="10.28515625" style="24" bestFit="1" customWidth="1"/>
    <col min="766" max="766" width="9.5703125" style="24" bestFit="1" customWidth="1"/>
    <col min="767" max="767" width="11.28515625" style="24" bestFit="1" customWidth="1"/>
    <col min="768" max="768" width="10.7109375" style="24" bestFit="1" customWidth="1"/>
    <col min="769" max="769" width="9.42578125" style="24" bestFit="1" customWidth="1"/>
    <col min="770" max="770" width="11.28515625" style="24" bestFit="1" customWidth="1"/>
    <col min="771" max="771" width="13.28515625" style="24" bestFit="1" customWidth="1"/>
    <col min="772" max="772" width="12.140625" style="24" bestFit="1" customWidth="1"/>
    <col min="773" max="773" width="11.42578125" style="24" bestFit="1" customWidth="1"/>
    <col min="774" max="1017" width="10.42578125" style="24"/>
    <col min="1018" max="1018" width="30" style="24" bestFit="1" customWidth="1"/>
    <col min="1019" max="1019" width="11.28515625" style="24" bestFit="1" customWidth="1"/>
    <col min="1020" max="1020" width="12.85546875" style="24" bestFit="1" customWidth="1"/>
    <col min="1021" max="1021" width="10.28515625" style="24" bestFit="1" customWidth="1"/>
    <col min="1022" max="1022" width="9.5703125" style="24" bestFit="1" customWidth="1"/>
    <col min="1023" max="1023" width="11.28515625" style="24" bestFit="1" customWidth="1"/>
    <col min="1024" max="1024" width="10.7109375" style="24" bestFit="1" customWidth="1"/>
    <col min="1025" max="1025" width="9.42578125" style="24" bestFit="1" customWidth="1"/>
    <col min="1026" max="1026" width="11.28515625" style="24" bestFit="1" customWidth="1"/>
    <col min="1027" max="1027" width="13.28515625" style="24" bestFit="1" customWidth="1"/>
    <col min="1028" max="1028" width="12.140625" style="24" bestFit="1" customWidth="1"/>
    <col min="1029" max="1029" width="11.42578125" style="24" bestFit="1" customWidth="1"/>
    <col min="1030" max="1273" width="10.42578125" style="24"/>
    <col min="1274" max="1274" width="30" style="24" bestFit="1" customWidth="1"/>
    <col min="1275" max="1275" width="11.28515625" style="24" bestFit="1" customWidth="1"/>
    <col min="1276" max="1276" width="12.85546875" style="24" bestFit="1" customWidth="1"/>
    <col min="1277" max="1277" width="10.28515625" style="24" bestFit="1" customWidth="1"/>
    <col min="1278" max="1278" width="9.5703125" style="24" bestFit="1" customWidth="1"/>
    <col min="1279" max="1279" width="11.28515625" style="24" bestFit="1" customWidth="1"/>
    <col min="1280" max="1280" width="10.7109375" style="24" bestFit="1" customWidth="1"/>
    <col min="1281" max="1281" width="9.42578125" style="24" bestFit="1" customWidth="1"/>
    <col min="1282" max="1282" width="11.28515625" style="24" bestFit="1" customWidth="1"/>
    <col min="1283" max="1283" width="13.28515625" style="24" bestFit="1" customWidth="1"/>
    <col min="1284" max="1284" width="12.140625" style="24" bestFit="1" customWidth="1"/>
    <col min="1285" max="1285" width="11.42578125" style="24" bestFit="1" customWidth="1"/>
    <col min="1286" max="1529" width="10.42578125" style="24"/>
    <col min="1530" max="1530" width="30" style="24" bestFit="1" customWidth="1"/>
    <col min="1531" max="1531" width="11.28515625" style="24" bestFit="1" customWidth="1"/>
    <col min="1532" max="1532" width="12.85546875" style="24" bestFit="1" customWidth="1"/>
    <col min="1533" max="1533" width="10.28515625" style="24" bestFit="1" customWidth="1"/>
    <col min="1534" max="1534" width="9.5703125" style="24" bestFit="1" customWidth="1"/>
    <col min="1535" max="1535" width="11.28515625" style="24" bestFit="1" customWidth="1"/>
    <col min="1536" max="1536" width="10.7109375" style="24" bestFit="1" customWidth="1"/>
    <col min="1537" max="1537" width="9.42578125" style="24" bestFit="1" customWidth="1"/>
    <col min="1538" max="1538" width="11.28515625" style="24" bestFit="1" customWidth="1"/>
    <col min="1539" max="1539" width="13.28515625" style="24" bestFit="1" customWidth="1"/>
    <col min="1540" max="1540" width="12.140625" style="24" bestFit="1" customWidth="1"/>
    <col min="1541" max="1541" width="11.42578125" style="24" bestFit="1" customWidth="1"/>
    <col min="1542" max="1785" width="10.42578125" style="24"/>
    <col min="1786" max="1786" width="30" style="24" bestFit="1" customWidth="1"/>
    <col min="1787" max="1787" width="11.28515625" style="24" bestFit="1" customWidth="1"/>
    <col min="1788" max="1788" width="12.85546875" style="24" bestFit="1" customWidth="1"/>
    <col min="1789" max="1789" width="10.28515625" style="24" bestFit="1" customWidth="1"/>
    <col min="1790" max="1790" width="9.5703125" style="24" bestFit="1" customWidth="1"/>
    <col min="1791" max="1791" width="11.28515625" style="24" bestFit="1" customWidth="1"/>
    <col min="1792" max="1792" width="10.7109375" style="24" bestFit="1" customWidth="1"/>
    <col min="1793" max="1793" width="9.42578125" style="24" bestFit="1" customWidth="1"/>
    <col min="1794" max="1794" width="11.28515625" style="24" bestFit="1" customWidth="1"/>
    <col min="1795" max="1795" width="13.28515625" style="24" bestFit="1" customWidth="1"/>
    <col min="1796" max="1796" width="12.140625" style="24" bestFit="1" customWidth="1"/>
    <col min="1797" max="1797" width="11.42578125" style="24" bestFit="1" customWidth="1"/>
    <col min="1798" max="2041" width="10.42578125" style="24"/>
    <col min="2042" max="2042" width="30" style="24" bestFit="1" customWidth="1"/>
    <col min="2043" max="2043" width="11.28515625" style="24" bestFit="1" customWidth="1"/>
    <col min="2044" max="2044" width="12.85546875" style="24" bestFit="1" customWidth="1"/>
    <col min="2045" max="2045" width="10.28515625" style="24" bestFit="1" customWidth="1"/>
    <col min="2046" max="2046" width="9.5703125" style="24" bestFit="1" customWidth="1"/>
    <col min="2047" max="2047" width="11.28515625" style="24" bestFit="1" customWidth="1"/>
    <col min="2048" max="2048" width="10.7109375" style="24" bestFit="1" customWidth="1"/>
    <col min="2049" max="2049" width="9.42578125" style="24" bestFit="1" customWidth="1"/>
    <col min="2050" max="2050" width="11.28515625" style="24" bestFit="1" customWidth="1"/>
    <col min="2051" max="2051" width="13.28515625" style="24" bestFit="1" customWidth="1"/>
    <col min="2052" max="2052" width="12.140625" style="24" bestFit="1" customWidth="1"/>
    <col min="2053" max="2053" width="11.42578125" style="24" bestFit="1" customWidth="1"/>
    <col min="2054" max="2297" width="10.42578125" style="24"/>
    <col min="2298" max="2298" width="30" style="24" bestFit="1" customWidth="1"/>
    <col min="2299" max="2299" width="11.28515625" style="24" bestFit="1" customWidth="1"/>
    <col min="2300" max="2300" width="12.85546875" style="24" bestFit="1" customWidth="1"/>
    <col min="2301" max="2301" width="10.28515625" style="24" bestFit="1" customWidth="1"/>
    <col min="2302" max="2302" width="9.5703125" style="24" bestFit="1" customWidth="1"/>
    <col min="2303" max="2303" width="11.28515625" style="24" bestFit="1" customWidth="1"/>
    <col min="2304" max="2304" width="10.7109375" style="24" bestFit="1" customWidth="1"/>
    <col min="2305" max="2305" width="9.42578125" style="24" bestFit="1" customWidth="1"/>
    <col min="2306" max="2306" width="11.28515625" style="24" bestFit="1" customWidth="1"/>
    <col min="2307" max="2307" width="13.28515625" style="24" bestFit="1" customWidth="1"/>
    <col min="2308" max="2308" width="12.140625" style="24" bestFit="1" customWidth="1"/>
    <col min="2309" max="2309" width="11.42578125" style="24" bestFit="1" customWidth="1"/>
    <col min="2310" max="2553" width="10.42578125" style="24"/>
    <col min="2554" max="2554" width="30" style="24" bestFit="1" customWidth="1"/>
    <col min="2555" max="2555" width="11.28515625" style="24" bestFit="1" customWidth="1"/>
    <col min="2556" max="2556" width="12.85546875" style="24" bestFit="1" customWidth="1"/>
    <col min="2557" max="2557" width="10.28515625" style="24" bestFit="1" customWidth="1"/>
    <col min="2558" max="2558" width="9.5703125" style="24" bestFit="1" customWidth="1"/>
    <col min="2559" max="2559" width="11.28515625" style="24" bestFit="1" customWidth="1"/>
    <col min="2560" max="2560" width="10.7109375" style="24" bestFit="1" customWidth="1"/>
    <col min="2561" max="2561" width="9.42578125" style="24" bestFit="1" customWidth="1"/>
    <col min="2562" max="2562" width="11.28515625" style="24" bestFit="1" customWidth="1"/>
    <col min="2563" max="2563" width="13.28515625" style="24" bestFit="1" customWidth="1"/>
    <col min="2564" max="2564" width="12.140625" style="24" bestFit="1" customWidth="1"/>
    <col min="2565" max="2565" width="11.42578125" style="24" bestFit="1" customWidth="1"/>
    <col min="2566" max="2809" width="10.42578125" style="24"/>
    <col min="2810" max="2810" width="30" style="24" bestFit="1" customWidth="1"/>
    <col min="2811" max="2811" width="11.28515625" style="24" bestFit="1" customWidth="1"/>
    <col min="2812" max="2812" width="12.85546875" style="24" bestFit="1" customWidth="1"/>
    <col min="2813" max="2813" width="10.28515625" style="24" bestFit="1" customWidth="1"/>
    <col min="2814" max="2814" width="9.5703125" style="24" bestFit="1" customWidth="1"/>
    <col min="2815" max="2815" width="11.28515625" style="24" bestFit="1" customWidth="1"/>
    <col min="2816" max="2816" width="10.7109375" style="24" bestFit="1" customWidth="1"/>
    <col min="2817" max="2817" width="9.42578125" style="24" bestFit="1" customWidth="1"/>
    <col min="2818" max="2818" width="11.28515625" style="24" bestFit="1" customWidth="1"/>
    <col min="2819" max="2819" width="13.28515625" style="24" bestFit="1" customWidth="1"/>
    <col min="2820" max="2820" width="12.140625" style="24" bestFit="1" customWidth="1"/>
    <col min="2821" max="2821" width="11.42578125" style="24" bestFit="1" customWidth="1"/>
    <col min="2822" max="3065" width="10.42578125" style="24"/>
    <col min="3066" max="3066" width="30" style="24" bestFit="1" customWidth="1"/>
    <col min="3067" max="3067" width="11.28515625" style="24" bestFit="1" customWidth="1"/>
    <col min="3068" max="3068" width="12.85546875" style="24" bestFit="1" customWidth="1"/>
    <col min="3069" max="3069" width="10.28515625" style="24" bestFit="1" customWidth="1"/>
    <col min="3070" max="3070" width="9.5703125" style="24" bestFit="1" customWidth="1"/>
    <col min="3071" max="3071" width="11.28515625" style="24" bestFit="1" customWidth="1"/>
    <col min="3072" max="3072" width="10.7109375" style="24" bestFit="1" customWidth="1"/>
    <col min="3073" max="3073" width="9.42578125" style="24" bestFit="1" customWidth="1"/>
    <col min="3074" max="3074" width="11.28515625" style="24" bestFit="1" customWidth="1"/>
    <col min="3075" max="3075" width="13.28515625" style="24" bestFit="1" customWidth="1"/>
    <col min="3076" max="3076" width="12.140625" style="24" bestFit="1" customWidth="1"/>
    <col min="3077" max="3077" width="11.42578125" style="24" bestFit="1" customWidth="1"/>
    <col min="3078" max="3321" width="10.42578125" style="24"/>
    <col min="3322" max="3322" width="30" style="24" bestFit="1" customWidth="1"/>
    <col min="3323" max="3323" width="11.28515625" style="24" bestFit="1" customWidth="1"/>
    <col min="3324" max="3324" width="12.85546875" style="24" bestFit="1" customWidth="1"/>
    <col min="3325" max="3325" width="10.28515625" style="24" bestFit="1" customWidth="1"/>
    <col min="3326" max="3326" width="9.5703125" style="24" bestFit="1" customWidth="1"/>
    <col min="3327" max="3327" width="11.28515625" style="24" bestFit="1" customWidth="1"/>
    <col min="3328" max="3328" width="10.7109375" style="24" bestFit="1" customWidth="1"/>
    <col min="3329" max="3329" width="9.42578125" style="24" bestFit="1" customWidth="1"/>
    <col min="3330" max="3330" width="11.28515625" style="24" bestFit="1" customWidth="1"/>
    <col min="3331" max="3331" width="13.28515625" style="24" bestFit="1" customWidth="1"/>
    <col min="3332" max="3332" width="12.140625" style="24" bestFit="1" customWidth="1"/>
    <col min="3333" max="3333" width="11.42578125" style="24" bestFit="1" customWidth="1"/>
    <col min="3334" max="3577" width="10.42578125" style="24"/>
    <col min="3578" max="3578" width="30" style="24" bestFit="1" customWidth="1"/>
    <col min="3579" max="3579" width="11.28515625" style="24" bestFit="1" customWidth="1"/>
    <col min="3580" max="3580" width="12.85546875" style="24" bestFit="1" customWidth="1"/>
    <col min="3581" max="3581" width="10.28515625" style="24" bestFit="1" customWidth="1"/>
    <col min="3582" max="3582" width="9.5703125" style="24" bestFit="1" customWidth="1"/>
    <col min="3583" max="3583" width="11.28515625" style="24" bestFit="1" customWidth="1"/>
    <col min="3584" max="3584" width="10.7109375" style="24" bestFit="1" customWidth="1"/>
    <col min="3585" max="3585" width="9.42578125" style="24" bestFit="1" customWidth="1"/>
    <col min="3586" max="3586" width="11.28515625" style="24" bestFit="1" customWidth="1"/>
    <col min="3587" max="3587" width="13.28515625" style="24" bestFit="1" customWidth="1"/>
    <col min="3588" max="3588" width="12.140625" style="24" bestFit="1" customWidth="1"/>
    <col min="3589" max="3589" width="11.42578125" style="24" bestFit="1" customWidth="1"/>
    <col min="3590" max="3833" width="10.42578125" style="24"/>
    <col min="3834" max="3834" width="30" style="24" bestFit="1" customWidth="1"/>
    <col min="3835" max="3835" width="11.28515625" style="24" bestFit="1" customWidth="1"/>
    <col min="3836" max="3836" width="12.85546875" style="24" bestFit="1" customWidth="1"/>
    <col min="3837" max="3837" width="10.28515625" style="24" bestFit="1" customWidth="1"/>
    <col min="3838" max="3838" width="9.5703125" style="24" bestFit="1" customWidth="1"/>
    <col min="3839" max="3839" width="11.28515625" style="24" bestFit="1" customWidth="1"/>
    <col min="3840" max="3840" width="10.7109375" style="24" bestFit="1" customWidth="1"/>
    <col min="3841" max="3841" width="9.42578125" style="24" bestFit="1" customWidth="1"/>
    <col min="3842" max="3842" width="11.28515625" style="24" bestFit="1" customWidth="1"/>
    <col min="3843" max="3843" width="13.28515625" style="24" bestFit="1" customWidth="1"/>
    <col min="3844" max="3844" width="12.140625" style="24" bestFit="1" customWidth="1"/>
    <col min="3845" max="3845" width="11.42578125" style="24" bestFit="1" customWidth="1"/>
    <col min="3846" max="4089" width="10.42578125" style="24"/>
    <col min="4090" max="4090" width="30" style="24" bestFit="1" customWidth="1"/>
    <col min="4091" max="4091" width="11.28515625" style="24" bestFit="1" customWidth="1"/>
    <col min="4092" max="4092" width="12.85546875" style="24" bestFit="1" customWidth="1"/>
    <col min="4093" max="4093" width="10.28515625" style="24" bestFit="1" customWidth="1"/>
    <col min="4094" max="4094" width="9.5703125" style="24" bestFit="1" customWidth="1"/>
    <col min="4095" max="4095" width="11.28515625" style="24" bestFit="1" customWidth="1"/>
    <col min="4096" max="4096" width="10.7109375" style="24" bestFit="1" customWidth="1"/>
    <col min="4097" max="4097" width="9.42578125" style="24" bestFit="1" customWidth="1"/>
    <col min="4098" max="4098" width="11.28515625" style="24" bestFit="1" customWidth="1"/>
    <col min="4099" max="4099" width="13.28515625" style="24" bestFit="1" customWidth="1"/>
    <col min="4100" max="4100" width="12.140625" style="24" bestFit="1" customWidth="1"/>
    <col min="4101" max="4101" width="11.42578125" style="24" bestFit="1" customWidth="1"/>
    <col min="4102" max="4345" width="10.42578125" style="24"/>
    <col min="4346" max="4346" width="30" style="24" bestFit="1" customWidth="1"/>
    <col min="4347" max="4347" width="11.28515625" style="24" bestFit="1" customWidth="1"/>
    <col min="4348" max="4348" width="12.85546875" style="24" bestFit="1" customWidth="1"/>
    <col min="4349" max="4349" width="10.28515625" style="24" bestFit="1" customWidth="1"/>
    <col min="4350" max="4350" width="9.5703125" style="24" bestFit="1" customWidth="1"/>
    <col min="4351" max="4351" width="11.28515625" style="24" bestFit="1" customWidth="1"/>
    <col min="4352" max="4352" width="10.7109375" style="24" bestFit="1" customWidth="1"/>
    <col min="4353" max="4353" width="9.42578125" style="24" bestFit="1" customWidth="1"/>
    <col min="4354" max="4354" width="11.28515625" style="24" bestFit="1" customWidth="1"/>
    <col min="4355" max="4355" width="13.28515625" style="24" bestFit="1" customWidth="1"/>
    <col min="4356" max="4356" width="12.140625" style="24" bestFit="1" customWidth="1"/>
    <col min="4357" max="4357" width="11.42578125" style="24" bestFit="1" customWidth="1"/>
    <col min="4358" max="4601" width="10.42578125" style="24"/>
    <col min="4602" max="4602" width="30" style="24" bestFit="1" customWidth="1"/>
    <col min="4603" max="4603" width="11.28515625" style="24" bestFit="1" customWidth="1"/>
    <col min="4604" max="4604" width="12.85546875" style="24" bestFit="1" customWidth="1"/>
    <col min="4605" max="4605" width="10.28515625" style="24" bestFit="1" customWidth="1"/>
    <col min="4606" max="4606" width="9.5703125" style="24" bestFit="1" customWidth="1"/>
    <col min="4607" max="4607" width="11.28515625" style="24" bestFit="1" customWidth="1"/>
    <col min="4608" max="4608" width="10.7109375" style="24" bestFit="1" customWidth="1"/>
    <col min="4609" max="4609" width="9.42578125" style="24" bestFit="1" customWidth="1"/>
    <col min="4610" max="4610" width="11.28515625" style="24" bestFit="1" customWidth="1"/>
    <col min="4611" max="4611" width="13.28515625" style="24" bestFit="1" customWidth="1"/>
    <col min="4612" max="4612" width="12.140625" style="24" bestFit="1" customWidth="1"/>
    <col min="4613" max="4613" width="11.42578125" style="24" bestFit="1" customWidth="1"/>
    <col min="4614" max="4857" width="10.42578125" style="24"/>
    <col min="4858" max="4858" width="30" style="24" bestFit="1" customWidth="1"/>
    <col min="4859" max="4859" width="11.28515625" style="24" bestFit="1" customWidth="1"/>
    <col min="4860" max="4860" width="12.85546875" style="24" bestFit="1" customWidth="1"/>
    <col min="4861" max="4861" width="10.28515625" style="24" bestFit="1" customWidth="1"/>
    <col min="4862" max="4862" width="9.5703125" style="24" bestFit="1" customWidth="1"/>
    <col min="4863" max="4863" width="11.28515625" style="24" bestFit="1" customWidth="1"/>
    <col min="4864" max="4864" width="10.7109375" style="24" bestFit="1" customWidth="1"/>
    <col min="4865" max="4865" width="9.42578125" style="24" bestFit="1" customWidth="1"/>
    <col min="4866" max="4866" width="11.28515625" style="24" bestFit="1" customWidth="1"/>
    <col min="4867" max="4867" width="13.28515625" style="24" bestFit="1" customWidth="1"/>
    <col min="4868" max="4868" width="12.140625" style="24" bestFit="1" customWidth="1"/>
    <col min="4869" max="4869" width="11.42578125" style="24" bestFit="1" customWidth="1"/>
    <col min="4870" max="5113" width="10.42578125" style="24"/>
    <col min="5114" max="5114" width="30" style="24" bestFit="1" customWidth="1"/>
    <col min="5115" max="5115" width="11.28515625" style="24" bestFit="1" customWidth="1"/>
    <col min="5116" max="5116" width="12.85546875" style="24" bestFit="1" customWidth="1"/>
    <col min="5117" max="5117" width="10.28515625" style="24" bestFit="1" customWidth="1"/>
    <col min="5118" max="5118" width="9.5703125" style="24" bestFit="1" customWidth="1"/>
    <col min="5119" max="5119" width="11.28515625" style="24" bestFit="1" customWidth="1"/>
    <col min="5120" max="5120" width="10.7109375" style="24" bestFit="1" customWidth="1"/>
    <col min="5121" max="5121" width="9.42578125" style="24" bestFit="1" customWidth="1"/>
    <col min="5122" max="5122" width="11.28515625" style="24" bestFit="1" customWidth="1"/>
    <col min="5123" max="5123" width="13.28515625" style="24" bestFit="1" customWidth="1"/>
    <col min="5124" max="5124" width="12.140625" style="24" bestFit="1" customWidth="1"/>
    <col min="5125" max="5125" width="11.42578125" style="24" bestFit="1" customWidth="1"/>
    <col min="5126" max="5369" width="10.42578125" style="24"/>
    <col min="5370" max="5370" width="30" style="24" bestFit="1" customWidth="1"/>
    <col min="5371" max="5371" width="11.28515625" style="24" bestFit="1" customWidth="1"/>
    <col min="5372" max="5372" width="12.85546875" style="24" bestFit="1" customWidth="1"/>
    <col min="5373" max="5373" width="10.28515625" style="24" bestFit="1" customWidth="1"/>
    <col min="5374" max="5374" width="9.5703125" style="24" bestFit="1" customWidth="1"/>
    <col min="5375" max="5375" width="11.28515625" style="24" bestFit="1" customWidth="1"/>
    <col min="5376" max="5376" width="10.7109375" style="24" bestFit="1" customWidth="1"/>
    <col min="5377" max="5377" width="9.42578125" style="24" bestFit="1" customWidth="1"/>
    <col min="5378" max="5378" width="11.28515625" style="24" bestFit="1" customWidth="1"/>
    <col min="5379" max="5379" width="13.28515625" style="24" bestFit="1" customWidth="1"/>
    <col min="5380" max="5380" width="12.140625" style="24" bestFit="1" customWidth="1"/>
    <col min="5381" max="5381" width="11.42578125" style="24" bestFit="1" customWidth="1"/>
    <col min="5382" max="5625" width="10.42578125" style="24"/>
    <col min="5626" max="5626" width="30" style="24" bestFit="1" customWidth="1"/>
    <col min="5627" max="5627" width="11.28515625" style="24" bestFit="1" customWidth="1"/>
    <col min="5628" max="5628" width="12.85546875" style="24" bestFit="1" customWidth="1"/>
    <col min="5629" max="5629" width="10.28515625" style="24" bestFit="1" customWidth="1"/>
    <col min="5630" max="5630" width="9.5703125" style="24" bestFit="1" customWidth="1"/>
    <col min="5631" max="5631" width="11.28515625" style="24" bestFit="1" customWidth="1"/>
    <col min="5632" max="5632" width="10.7109375" style="24" bestFit="1" customWidth="1"/>
    <col min="5633" max="5633" width="9.42578125" style="24" bestFit="1" customWidth="1"/>
    <col min="5634" max="5634" width="11.28515625" style="24" bestFit="1" customWidth="1"/>
    <col min="5635" max="5635" width="13.28515625" style="24" bestFit="1" customWidth="1"/>
    <col min="5636" max="5636" width="12.140625" style="24" bestFit="1" customWidth="1"/>
    <col min="5637" max="5637" width="11.42578125" style="24" bestFit="1" customWidth="1"/>
    <col min="5638" max="5881" width="10.42578125" style="24"/>
    <col min="5882" max="5882" width="30" style="24" bestFit="1" customWidth="1"/>
    <col min="5883" max="5883" width="11.28515625" style="24" bestFit="1" customWidth="1"/>
    <col min="5884" max="5884" width="12.85546875" style="24" bestFit="1" customWidth="1"/>
    <col min="5885" max="5885" width="10.28515625" style="24" bestFit="1" customWidth="1"/>
    <col min="5886" max="5886" width="9.5703125" style="24" bestFit="1" customWidth="1"/>
    <col min="5887" max="5887" width="11.28515625" style="24" bestFit="1" customWidth="1"/>
    <col min="5888" max="5888" width="10.7109375" style="24" bestFit="1" customWidth="1"/>
    <col min="5889" max="5889" width="9.42578125" style="24" bestFit="1" customWidth="1"/>
    <col min="5890" max="5890" width="11.28515625" style="24" bestFit="1" customWidth="1"/>
    <col min="5891" max="5891" width="13.28515625" style="24" bestFit="1" customWidth="1"/>
    <col min="5892" max="5892" width="12.140625" style="24" bestFit="1" customWidth="1"/>
    <col min="5893" max="5893" width="11.42578125" style="24" bestFit="1" customWidth="1"/>
    <col min="5894" max="6137" width="10.42578125" style="24"/>
    <col min="6138" max="6138" width="30" style="24" bestFit="1" customWidth="1"/>
    <col min="6139" max="6139" width="11.28515625" style="24" bestFit="1" customWidth="1"/>
    <col min="6140" max="6140" width="12.85546875" style="24" bestFit="1" customWidth="1"/>
    <col min="6141" max="6141" width="10.28515625" style="24" bestFit="1" customWidth="1"/>
    <col min="6142" max="6142" width="9.5703125" style="24" bestFit="1" customWidth="1"/>
    <col min="6143" max="6143" width="11.28515625" style="24" bestFit="1" customWidth="1"/>
    <col min="6144" max="6144" width="10.7109375" style="24" bestFit="1" customWidth="1"/>
    <col min="6145" max="6145" width="9.42578125" style="24" bestFit="1" customWidth="1"/>
    <col min="6146" max="6146" width="11.28515625" style="24" bestFit="1" customWidth="1"/>
    <col min="6147" max="6147" width="13.28515625" style="24" bestFit="1" customWidth="1"/>
    <col min="6148" max="6148" width="12.140625" style="24" bestFit="1" customWidth="1"/>
    <col min="6149" max="6149" width="11.42578125" style="24" bestFit="1" customWidth="1"/>
    <col min="6150" max="6393" width="10.42578125" style="24"/>
    <col min="6394" max="6394" width="30" style="24" bestFit="1" customWidth="1"/>
    <col min="6395" max="6395" width="11.28515625" style="24" bestFit="1" customWidth="1"/>
    <col min="6396" max="6396" width="12.85546875" style="24" bestFit="1" customWidth="1"/>
    <col min="6397" max="6397" width="10.28515625" style="24" bestFit="1" customWidth="1"/>
    <col min="6398" max="6398" width="9.5703125" style="24" bestFit="1" customWidth="1"/>
    <col min="6399" max="6399" width="11.28515625" style="24" bestFit="1" customWidth="1"/>
    <col min="6400" max="6400" width="10.7109375" style="24" bestFit="1" customWidth="1"/>
    <col min="6401" max="6401" width="9.42578125" style="24" bestFit="1" customWidth="1"/>
    <col min="6402" max="6402" width="11.28515625" style="24" bestFit="1" customWidth="1"/>
    <col min="6403" max="6403" width="13.28515625" style="24" bestFit="1" customWidth="1"/>
    <col min="6404" max="6404" width="12.140625" style="24" bestFit="1" customWidth="1"/>
    <col min="6405" max="6405" width="11.42578125" style="24" bestFit="1" customWidth="1"/>
    <col min="6406" max="6649" width="10.42578125" style="24"/>
    <col min="6650" max="6650" width="30" style="24" bestFit="1" customWidth="1"/>
    <col min="6651" max="6651" width="11.28515625" style="24" bestFit="1" customWidth="1"/>
    <col min="6652" max="6652" width="12.85546875" style="24" bestFit="1" customWidth="1"/>
    <col min="6653" max="6653" width="10.28515625" style="24" bestFit="1" customWidth="1"/>
    <col min="6654" max="6654" width="9.5703125" style="24" bestFit="1" customWidth="1"/>
    <col min="6655" max="6655" width="11.28515625" style="24" bestFit="1" customWidth="1"/>
    <col min="6656" max="6656" width="10.7109375" style="24" bestFit="1" customWidth="1"/>
    <col min="6657" max="6657" width="9.42578125" style="24" bestFit="1" customWidth="1"/>
    <col min="6658" max="6658" width="11.28515625" style="24" bestFit="1" customWidth="1"/>
    <col min="6659" max="6659" width="13.28515625" style="24" bestFit="1" customWidth="1"/>
    <col min="6660" max="6660" width="12.140625" style="24" bestFit="1" customWidth="1"/>
    <col min="6661" max="6661" width="11.42578125" style="24" bestFit="1" customWidth="1"/>
    <col min="6662" max="6905" width="10.42578125" style="24"/>
    <col min="6906" max="6906" width="30" style="24" bestFit="1" customWidth="1"/>
    <col min="6907" max="6907" width="11.28515625" style="24" bestFit="1" customWidth="1"/>
    <col min="6908" max="6908" width="12.85546875" style="24" bestFit="1" customWidth="1"/>
    <col min="6909" max="6909" width="10.28515625" style="24" bestFit="1" customWidth="1"/>
    <col min="6910" max="6910" width="9.5703125" style="24" bestFit="1" customWidth="1"/>
    <col min="6911" max="6911" width="11.28515625" style="24" bestFit="1" customWidth="1"/>
    <col min="6912" max="6912" width="10.7109375" style="24" bestFit="1" customWidth="1"/>
    <col min="6913" max="6913" width="9.42578125" style="24" bestFit="1" customWidth="1"/>
    <col min="6914" max="6914" width="11.28515625" style="24" bestFit="1" customWidth="1"/>
    <col min="6915" max="6915" width="13.28515625" style="24" bestFit="1" customWidth="1"/>
    <col min="6916" max="6916" width="12.140625" style="24" bestFit="1" customWidth="1"/>
    <col min="6917" max="6917" width="11.42578125" style="24" bestFit="1" customWidth="1"/>
    <col min="6918" max="7161" width="10.42578125" style="24"/>
    <col min="7162" max="7162" width="30" style="24" bestFit="1" customWidth="1"/>
    <col min="7163" max="7163" width="11.28515625" style="24" bestFit="1" customWidth="1"/>
    <col min="7164" max="7164" width="12.85546875" style="24" bestFit="1" customWidth="1"/>
    <col min="7165" max="7165" width="10.28515625" style="24" bestFit="1" customWidth="1"/>
    <col min="7166" max="7166" width="9.5703125" style="24" bestFit="1" customWidth="1"/>
    <col min="7167" max="7167" width="11.28515625" style="24" bestFit="1" customWidth="1"/>
    <col min="7168" max="7168" width="10.7109375" style="24" bestFit="1" customWidth="1"/>
    <col min="7169" max="7169" width="9.42578125" style="24" bestFit="1" customWidth="1"/>
    <col min="7170" max="7170" width="11.28515625" style="24" bestFit="1" customWidth="1"/>
    <col min="7171" max="7171" width="13.28515625" style="24" bestFit="1" customWidth="1"/>
    <col min="7172" max="7172" width="12.140625" style="24" bestFit="1" customWidth="1"/>
    <col min="7173" max="7173" width="11.42578125" style="24" bestFit="1" customWidth="1"/>
    <col min="7174" max="7417" width="10.42578125" style="24"/>
    <col min="7418" max="7418" width="30" style="24" bestFit="1" customWidth="1"/>
    <col min="7419" max="7419" width="11.28515625" style="24" bestFit="1" customWidth="1"/>
    <col min="7420" max="7420" width="12.85546875" style="24" bestFit="1" customWidth="1"/>
    <col min="7421" max="7421" width="10.28515625" style="24" bestFit="1" customWidth="1"/>
    <col min="7422" max="7422" width="9.5703125" style="24" bestFit="1" customWidth="1"/>
    <col min="7423" max="7423" width="11.28515625" style="24" bestFit="1" customWidth="1"/>
    <col min="7424" max="7424" width="10.7109375" style="24" bestFit="1" customWidth="1"/>
    <col min="7425" max="7425" width="9.42578125" style="24" bestFit="1" customWidth="1"/>
    <col min="7426" max="7426" width="11.28515625" style="24" bestFit="1" customWidth="1"/>
    <col min="7427" max="7427" width="13.28515625" style="24" bestFit="1" customWidth="1"/>
    <col min="7428" max="7428" width="12.140625" style="24" bestFit="1" customWidth="1"/>
    <col min="7429" max="7429" width="11.42578125" style="24" bestFit="1" customWidth="1"/>
    <col min="7430" max="7673" width="10.42578125" style="24"/>
    <col min="7674" max="7674" width="30" style="24" bestFit="1" customWidth="1"/>
    <col min="7675" max="7675" width="11.28515625" style="24" bestFit="1" customWidth="1"/>
    <col min="7676" max="7676" width="12.85546875" style="24" bestFit="1" customWidth="1"/>
    <col min="7677" max="7677" width="10.28515625" style="24" bestFit="1" customWidth="1"/>
    <col min="7678" max="7678" width="9.5703125" style="24" bestFit="1" customWidth="1"/>
    <col min="7679" max="7679" width="11.28515625" style="24" bestFit="1" customWidth="1"/>
    <col min="7680" max="7680" width="10.7109375" style="24" bestFit="1" customWidth="1"/>
    <col min="7681" max="7681" width="9.42578125" style="24" bestFit="1" customWidth="1"/>
    <col min="7682" max="7682" width="11.28515625" style="24" bestFit="1" customWidth="1"/>
    <col min="7683" max="7683" width="13.28515625" style="24" bestFit="1" customWidth="1"/>
    <col min="7684" max="7684" width="12.140625" style="24" bestFit="1" customWidth="1"/>
    <col min="7685" max="7685" width="11.42578125" style="24" bestFit="1" customWidth="1"/>
    <col min="7686" max="7929" width="10.42578125" style="24"/>
    <col min="7930" max="7930" width="30" style="24" bestFit="1" customWidth="1"/>
    <col min="7931" max="7931" width="11.28515625" style="24" bestFit="1" customWidth="1"/>
    <col min="7932" max="7932" width="12.85546875" style="24" bestFit="1" customWidth="1"/>
    <col min="7933" max="7933" width="10.28515625" style="24" bestFit="1" customWidth="1"/>
    <col min="7934" max="7934" width="9.5703125" style="24" bestFit="1" customWidth="1"/>
    <col min="7935" max="7935" width="11.28515625" style="24" bestFit="1" customWidth="1"/>
    <col min="7936" max="7936" width="10.7109375" style="24" bestFit="1" customWidth="1"/>
    <col min="7937" max="7937" width="9.42578125" style="24" bestFit="1" customWidth="1"/>
    <col min="7938" max="7938" width="11.28515625" style="24" bestFit="1" customWidth="1"/>
    <col min="7939" max="7939" width="13.28515625" style="24" bestFit="1" customWidth="1"/>
    <col min="7940" max="7940" width="12.140625" style="24" bestFit="1" customWidth="1"/>
    <col min="7941" max="7941" width="11.42578125" style="24" bestFit="1" customWidth="1"/>
    <col min="7942" max="8185" width="10.42578125" style="24"/>
    <col min="8186" max="8186" width="30" style="24" bestFit="1" customWidth="1"/>
    <col min="8187" max="8187" width="11.28515625" style="24" bestFit="1" customWidth="1"/>
    <col min="8188" max="8188" width="12.85546875" style="24" bestFit="1" customWidth="1"/>
    <col min="8189" max="8189" width="10.28515625" style="24" bestFit="1" customWidth="1"/>
    <col min="8190" max="8190" width="9.5703125" style="24" bestFit="1" customWidth="1"/>
    <col min="8191" max="8191" width="11.28515625" style="24" bestFit="1" customWidth="1"/>
    <col min="8192" max="8192" width="10.7109375" style="24" bestFit="1" customWidth="1"/>
    <col min="8193" max="8193" width="9.42578125" style="24" bestFit="1" customWidth="1"/>
    <col min="8194" max="8194" width="11.28515625" style="24" bestFit="1" customWidth="1"/>
    <col min="8195" max="8195" width="13.28515625" style="24" bestFit="1" customWidth="1"/>
    <col min="8196" max="8196" width="12.140625" style="24" bestFit="1" customWidth="1"/>
    <col min="8197" max="8197" width="11.42578125" style="24" bestFit="1" customWidth="1"/>
    <col min="8198" max="8441" width="10.42578125" style="24"/>
    <col min="8442" max="8442" width="30" style="24" bestFit="1" customWidth="1"/>
    <col min="8443" max="8443" width="11.28515625" style="24" bestFit="1" customWidth="1"/>
    <col min="8444" max="8444" width="12.85546875" style="24" bestFit="1" customWidth="1"/>
    <col min="8445" max="8445" width="10.28515625" style="24" bestFit="1" customWidth="1"/>
    <col min="8446" max="8446" width="9.5703125" style="24" bestFit="1" customWidth="1"/>
    <col min="8447" max="8447" width="11.28515625" style="24" bestFit="1" customWidth="1"/>
    <col min="8448" max="8448" width="10.7109375" style="24" bestFit="1" customWidth="1"/>
    <col min="8449" max="8449" width="9.42578125" style="24" bestFit="1" customWidth="1"/>
    <col min="8450" max="8450" width="11.28515625" style="24" bestFit="1" customWidth="1"/>
    <col min="8451" max="8451" width="13.28515625" style="24" bestFit="1" customWidth="1"/>
    <col min="8452" max="8452" width="12.140625" style="24" bestFit="1" customWidth="1"/>
    <col min="8453" max="8453" width="11.42578125" style="24" bestFit="1" customWidth="1"/>
    <col min="8454" max="8697" width="10.42578125" style="24"/>
    <col min="8698" max="8698" width="30" style="24" bestFit="1" customWidth="1"/>
    <col min="8699" max="8699" width="11.28515625" style="24" bestFit="1" customWidth="1"/>
    <col min="8700" max="8700" width="12.85546875" style="24" bestFit="1" customWidth="1"/>
    <col min="8701" max="8701" width="10.28515625" style="24" bestFit="1" customWidth="1"/>
    <col min="8702" max="8702" width="9.5703125" style="24" bestFit="1" customWidth="1"/>
    <col min="8703" max="8703" width="11.28515625" style="24" bestFit="1" customWidth="1"/>
    <col min="8704" max="8704" width="10.7109375" style="24" bestFit="1" customWidth="1"/>
    <col min="8705" max="8705" width="9.42578125" style="24" bestFit="1" customWidth="1"/>
    <col min="8706" max="8706" width="11.28515625" style="24" bestFit="1" customWidth="1"/>
    <col min="8707" max="8707" width="13.28515625" style="24" bestFit="1" customWidth="1"/>
    <col min="8708" max="8708" width="12.140625" style="24" bestFit="1" customWidth="1"/>
    <col min="8709" max="8709" width="11.42578125" style="24" bestFit="1" customWidth="1"/>
    <col min="8710" max="8953" width="10.42578125" style="24"/>
    <col min="8954" max="8954" width="30" style="24" bestFit="1" customWidth="1"/>
    <col min="8955" max="8955" width="11.28515625" style="24" bestFit="1" customWidth="1"/>
    <col min="8956" max="8956" width="12.85546875" style="24" bestFit="1" customWidth="1"/>
    <col min="8957" max="8957" width="10.28515625" style="24" bestFit="1" customWidth="1"/>
    <col min="8958" max="8958" width="9.5703125" style="24" bestFit="1" customWidth="1"/>
    <col min="8959" max="8959" width="11.28515625" style="24" bestFit="1" customWidth="1"/>
    <col min="8960" max="8960" width="10.7109375" style="24" bestFit="1" customWidth="1"/>
    <col min="8961" max="8961" width="9.42578125" style="24" bestFit="1" customWidth="1"/>
    <col min="8962" max="8962" width="11.28515625" style="24" bestFit="1" customWidth="1"/>
    <col min="8963" max="8963" width="13.28515625" style="24" bestFit="1" customWidth="1"/>
    <col min="8964" max="8964" width="12.140625" style="24" bestFit="1" customWidth="1"/>
    <col min="8965" max="8965" width="11.42578125" style="24" bestFit="1" customWidth="1"/>
    <col min="8966" max="9209" width="10.42578125" style="24"/>
    <col min="9210" max="9210" width="30" style="24" bestFit="1" customWidth="1"/>
    <col min="9211" max="9211" width="11.28515625" style="24" bestFit="1" customWidth="1"/>
    <col min="9212" max="9212" width="12.85546875" style="24" bestFit="1" customWidth="1"/>
    <col min="9213" max="9213" width="10.28515625" style="24" bestFit="1" customWidth="1"/>
    <col min="9214" max="9214" width="9.5703125" style="24" bestFit="1" customWidth="1"/>
    <col min="9215" max="9215" width="11.28515625" style="24" bestFit="1" customWidth="1"/>
    <col min="9216" max="9216" width="10.7109375" style="24" bestFit="1" customWidth="1"/>
    <col min="9217" max="9217" width="9.42578125" style="24" bestFit="1" customWidth="1"/>
    <col min="9218" max="9218" width="11.28515625" style="24" bestFit="1" customWidth="1"/>
    <col min="9219" max="9219" width="13.28515625" style="24" bestFit="1" customWidth="1"/>
    <col min="9220" max="9220" width="12.140625" style="24" bestFit="1" customWidth="1"/>
    <col min="9221" max="9221" width="11.42578125" style="24" bestFit="1" customWidth="1"/>
    <col min="9222" max="9465" width="10.42578125" style="24"/>
    <col min="9466" max="9466" width="30" style="24" bestFit="1" customWidth="1"/>
    <col min="9467" max="9467" width="11.28515625" style="24" bestFit="1" customWidth="1"/>
    <col min="9468" max="9468" width="12.85546875" style="24" bestFit="1" customWidth="1"/>
    <col min="9469" max="9469" width="10.28515625" style="24" bestFit="1" customWidth="1"/>
    <col min="9470" max="9470" width="9.5703125" style="24" bestFit="1" customWidth="1"/>
    <col min="9471" max="9471" width="11.28515625" style="24" bestFit="1" customWidth="1"/>
    <col min="9472" max="9472" width="10.7109375" style="24" bestFit="1" customWidth="1"/>
    <col min="9473" max="9473" width="9.42578125" style="24" bestFit="1" customWidth="1"/>
    <col min="9474" max="9474" width="11.28515625" style="24" bestFit="1" customWidth="1"/>
    <col min="9475" max="9475" width="13.28515625" style="24" bestFit="1" customWidth="1"/>
    <col min="9476" max="9476" width="12.140625" style="24" bestFit="1" customWidth="1"/>
    <col min="9477" max="9477" width="11.42578125" style="24" bestFit="1" customWidth="1"/>
    <col min="9478" max="9721" width="10.42578125" style="24"/>
    <col min="9722" max="9722" width="30" style="24" bestFit="1" customWidth="1"/>
    <col min="9723" max="9723" width="11.28515625" style="24" bestFit="1" customWidth="1"/>
    <col min="9724" max="9724" width="12.85546875" style="24" bestFit="1" customWidth="1"/>
    <col min="9725" max="9725" width="10.28515625" style="24" bestFit="1" customWidth="1"/>
    <col min="9726" max="9726" width="9.5703125" style="24" bestFit="1" customWidth="1"/>
    <col min="9727" max="9727" width="11.28515625" style="24" bestFit="1" customWidth="1"/>
    <col min="9728" max="9728" width="10.7109375" style="24" bestFit="1" customWidth="1"/>
    <col min="9729" max="9729" width="9.42578125" style="24" bestFit="1" customWidth="1"/>
    <col min="9730" max="9730" width="11.28515625" style="24" bestFit="1" customWidth="1"/>
    <col min="9731" max="9731" width="13.28515625" style="24" bestFit="1" customWidth="1"/>
    <col min="9732" max="9732" width="12.140625" style="24" bestFit="1" customWidth="1"/>
    <col min="9733" max="9733" width="11.42578125" style="24" bestFit="1" customWidth="1"/>
    <col min="9734" max="9977" width="10.42578125" style="24"/>
    <col min="9978" max="9978" width="30" style="24" bestFit="1" customWidth="1"/>
    <col min="9979" max="9979" width="11.28515625" style="24" bestFit="1" customWidth="1"/>
    <col min="9980" max="9980" width="12.85546875" style="24" bestFit="1" customWidth="1"/>
    <col min="9981" max="9981" width="10.28515625" style="24" bestFit="1" customWidth="1"/>
    <col min="9982" max="9982" width="9.5703125" style="24" bestFit="1" customWidth="1"/>
    <col min="9983" max="9983" width="11.28515625" style="24" bestFit="1" customWidth="1"/>
    <col min="9984" max="9984" width="10.7109375" style="24" bestFit="1" customWidth="1"/>
    <col min="9985" max="9985" width="9.42578125" style="24" bestFit="1" customWidth="1"/>
    <col min="9986" max="9986" width="11.28515625" style="24" bestFit="1" customWidth="1"/>
    <col min="9987" max="9987" width="13.28515625" style="24" bestFit="1" customWidth="1"/>
    <col min="9988" max="9988" width="12.140625" style="24" bestFit="1" customWidth="1"/>
    <col min="9989" max="9989" width="11.42578125" style="24" bestFit="1" customWidth="1"/>
    <col min="9990" max="10233" width="10.42578125" style="24"/>
    <col min="10234" max="10234" width="30" style="24" bestFit="1" customWidth="1"/>
    <col min="10235" max="10235" width="11.28515625" style="24" bestFit="1" customWidth="1"/>
    <col min="10236" max="10236" width="12.85546875" style="24" bestFit="1" customWidth="1"/>
    <col min="10237" max="10237" width="10.28515625" style="24" bestFit="1" customWidth="1"/>
    <col min="10238" max="10238" width="9.5703125" style="24" bestFit="1" customWidth="1"/>
    <col min="10239" max="10239" width="11.28515625" style="24" bestFit="1" customWidth="1"/>
    <col min="10240" max="10240" width="10.7109375" style="24" bestFit="1" customWidth="1"/>
    <col min="10241" max="10241" width="9.42578125" style="24" bestFit="1" customWidth="1"/>
    <col min="10242" max="10242" width="11.28515625" style="24" bestFit="1" customWidth="1"/>
    <col min="10243" max="10243" width="13.28515625" style="24" bestFit="1" customWidth="1"/>
    <col min="10244" max="10244" width="12.140625" style="24" bestFit="1" customWidth="1"/>
    <col min="10245" max="10245" width="11.42578125" style="24" bestFit="1" customWidth="1"/>
    <col min="10246" max="10489" width="10.42578125" style="24"/>
    <col min="10490" max="10490" width="30" style="24" bestFit="1" customWidth="1"/>
    <col min="10491" max="10491" width="11.28515625" style="24" bestFit="1" customWidth="1"/>
    <col min="10492" max="10492" width="12.85546875" style="24" bestFit="1" customWidth="1"/>
    <col min="10493" max="10493" width="10.28515625" style="24" bestFit="1" customWidth="1"/>
    <col min="10494" max="10494" width="9.5703125" style="24" bestFit="1" customWidth="1"/>
    <col min="10495" max="10495" width="11.28515625" style="24" bestFit="1" customWidth="1"/>
    <col min="10496" max="10496" width="10.7109375" style="24" bestFit="1" customWidth="1"/>
    <col min="10497" max="10497" width="9.42578125" style="24" bestFit="1" customWidth="1"/>
    <col min="10498" max="10498" width="11.28515625" style="24" bestFit="1" customWidth="1"/>
    <col min="10499" max="10499" width="13.28515625" style="24" bestFit="1" customWidth="1"/>
    <col min="10500" max="10500" width="12.140625" style="24" bestFit="1" customWidth="1"/>
    <col min="10501" max="10501" width="11.42578125" style="24" bestFit="1" customWidth="1"/>
    <col min="10502" max="10745" width="10.42578125" style="24"/>
    <col min="10746" max="10746" width="30" style="24" bestFit="1" customWidth="1"/>
    <col min="10747" max="10747" width="11.28515625" style="24" bestFit="1" customWidth="1"/>
    <col min="10748" max="10748" width="12.85546875" style="24" bestFit="1" customWidth="1"/>
    <col min="10749" max="10749" width="10.28515625" style="24" bestFit="1" customWidth="1"/>
    <col min="10750" max="10750" width="9.5703125" style="24" bestFit="1" customWidth="1"/>
    <col min="10751" max="10751" width="11.28515625" style="24" bestFit="1" customWidth="1"/>
    <col min="10752" max="10752" width="10.7109375" style="24" bestFit="1" customWidth="1"/>
    <col min="10753" max="10753" width="9.42578125" style="24" bestFit="1" customWidth="1"/>
    <col min="10754" max="10754" width="11.28515625" style="24" bestFit="1" customWidth="1"/>
    <col min="10755" max="10755" width="13.28515625" style="24" bestFit="1" customWidth="1"/>
    <col min="10756" max="10756" width="12.140625" style="24" bestFit="1" customWidth="1"/>
    <col min="10757" max="10757" width="11.42578125" style="24" bestFit="1" customWidth="1"/>
    <col min="10758" max="11001" width="10.42578125" style="24"/>
    <col min="11002" max="11002" width="30" style="24" bestFit="1" customWidth="1"/>
    <col min="11003" max="11003" width="11.28515625" style="24" bestFit="1" customWidth="1"/>
    <col min="11004" max="11004" width="12.85546875" style="24" bestFit="1" customWidth="1"/>
    <col min="11005" max="11005" width="10.28515625" style="24" bestFit="1" customWidth="1"/>
    <col min="11006" max="11006" width="9.5703125" style="24" bestFit="1" customWidth="1"/>
    <col min="11007" max="11007" width="11.28515625" style="24" bestFit="1" customWidth="1"/>
    <col min="11008" max="11008" width="10.7109375" style="24" bestFit="1" customWidth="1"/>
    <col min="11009" max="11009" width="9.42578125" style="24" bestFit="1" customWidth="1"/>
    <col min="11010" max="11010" width="11.28515625" style="24" bestFit="1" customWidth="1"/>
    <col min="11011" max="11011" width="13.28515625" style="24" bestFit="1" customWidth="1"/>
    <col min="11012" max="11012" width="12.140625" style="24" bestFit="1" customWidth="1"/>
    <col min="11013" max="11013" width="11.42578125" style="24" bestFit="1" customWidth="1"/>
    <col min="11014" max="11257" width="10.42578125" style="24"/>
    <col min="11258" max="11258" width="30" style="24" bestFit="1" customWidth="1"/>
    <col min="11259" max="11259" width="11.28515625" style="24" bestFit="1" customWidth="1"/>
    <col min="11260" max="11260" width="12.85546875" style="24" bestFit="1" customWidth="1"/>
    <col min="11261" max="11261" width="10.28515625" style="24" bestFit="1" customWidth="1"/>
    <col min="11262" max="11262" width="9.5703125" style="24" bestFit="1" customWidth="1"/>
    <col min="11263" max="11263" width="11.28515625" style="24" bestFit="1" customWidth="1"/>
    <col min="11264" max="11264" width="10.7109375" style="24" bestFit="1" customWidth="1"/>
    <col min="11265" max="11265" width="9.42578125" style="24" bestFit="1" customWidth="1"/>
    <col min="11266" max="11266" width="11.28515625" style="24" bestFit="1" customWidth="1"/>
    <col min="11267" max="11267" width="13.28515625" style="24" bestFit="1" customWidth="1"/>
    <col min="11268" max="11268" width="12.140625" style="24" bestFit="1" customWidth="1"/>
    <col min="11269" max="11269" width="11.42578125" style="24" bestFit="1" customWidth="1"/>
    <col min="11270" max="11513" width="10.42578125" style="24"/>
    <col min="11514" max="11514" width="30" style="24" bestFit="1" customWidth="1"/>
    <col min="11515" max="11515" width="11.28515625" style="24" bestFit="1" customWidth="1"/>
    <col min="11516" max="11516" width="12.85546875" style="24" bestFit="1" customWidth="1"/>
    <col min="11517" max="11517" width="10.28515625" style="24" bestFit="1" customWidth="1"/>
    <col min="11518" max="11518" width="9.5703125" style="24" bestFit="1" customWidth="1"/>
    <col min="11519" max="11519" width="11.28515625" style="24" bestFit="1" customWidth="1"/>
    <col min="11520" max="11520" width="10.7109375" style="24" bestFit="1" customWidth="1"/>
    <col min="11521" max="11521" width="9.42578125" style="24" bestFit="1" customWidth="1"/>
    <col min="11522" max="11522" width="11.28515625" style="24" bestFit="1" customWidth="1"/>
    <col min="11523" max="11523" width="13.28515625" style="24" bestFit="1" customWidth="1"/>
    <col min="11524" max="11524" width="12.140625" style="24" bestFit="1" customWidth="1"/>
    <col min="11525" max="11525" width="11.42578125" style="24" bestFit="1" customWidth="1"/>
    <col min="11526" max="11769" width="10.42578125" style="24"/>
    <col min="11770" max="11770" width="30" style="24" bestFit="1" customWidth="1"/>
    <col min="11771" max="11771" width="11.28515625" style="24" bestFit="1" customWidth="1"/>
    <col min="11772" max="11772" width="12.85546875" style="24" bestFit="1" customWidth="1"/>
    <col min="11773" max="11773" width="10.28515625" style="24" bestFit="1" customWidth="1"/>
    <col min="11774" max="11774" width="9.5703125" style="24" bestFit="1" customWidth="1"/>
    <col min="11775" max="11775" width="11.28515625" style="24" bestFit="1" customWidth="1"/>
    <col min="11776" max="11776" width="10.7109375" style="24" bestFit="1" customWidth="1"/>
    <col min="11777" max="11777" width="9.42578125" style="24" bestFit="1" customWidth="1"/>
    <col min="11778" max="11778" width="11.28515625" style="24" bestFit="1" customWidth="1"/>
    <col min="11779" max="11779" width="13.28515625" style="24" bestFit="1" customWidth="1"/>
    <col min="11780" max="11780" width="12.140625" style="24" bestFit="1" customWidth="1"/>
    <col min="11781" max="11781" width="11.42578125" style="24" bestFit="1" customWidth="1"/>
    <col min="11782" max="12025" width="10.42578125" style="24"/>
    <col min="12026" max="12026" width="30" style="24" bestFit="1" customWidth="1"/>
    <col min="12027" max="12027" width="11.28515625" style="24" bestFit="1" customWidth="1"/>
    <col min="12028" max="12028" width="12.85546875" style="24" bestFit="1" customWidth="1"/>
    <col min="12029" max="12029" width="10.28515625" style="24" bestFit="1" customWidth="1"/>
    <col min="12030" max="12030" width="9.5703125" style="24" bestFit="1" customWidth="1"/>
    <col min="12031" max="12031" width="11.28515625" style="24" bestFit="1" customWidth="1"/>
    <col min="12032" max="12032" width="10.7109375" style="24" bestFit="1" customWidth="1"/>
    <col min="12033" max="12033" width="9.42578125" style="24" bestFit="1" customWidth="1"/>
    <col min="12034" max="12034" width="11.28515625" style="24" bestFit="1" customWidth="1"/>
    <col min="12035" max="12035" width="13.28515625" style="24" bestFit="1" customWidth="1"/>
    <col min="12036" max="12036" width="12.140625" style="24" bestFit="1" customWidth="1"/>
    <col min="12037" max="12037" width="11.42578125" style="24" bestFit="1" customWidth="1"/>
    <col min="12038" max="12281" width="10.42578125" style="24"/>
    <col min="12282" max="12282" width="30" style="24" bestFit="1" customWidth="1"/>
    <col min="12283" max="12283" width="11.28515625" style="24" bestFit="1" customWidth="1"/>
    <col min="12284" max="12284" width="12.85546875" style="24" bestFit="1" customWidth="1"/>
    <col min="12285" max="12285" width="10.28515625" style="24" bestFit="1" customWidth="1"/>
    <col min="12286" max="12286" width="9.5703125" style="24" bestFit="1" customWidth="1"/>
    <col min="12287" max="12287" width="11.28515625" style="24" bestFit="1" customWidth="1"/>
    <col min="12288" max="12288" width="10.7109375" style="24" bestFit="1" customWidth="1"/>
    <col min="12289" max="12289" width="9.42578125" style="24" bestFit="1" customWidth="1"/>
    <col min="12290" max="12290" width="11.28515625" style="24" bestFit="1" customWidth="1"/>
    <col min="12291" max="12291" width="13.28515625" style="24" bestFit="1" customWidth="1"/>
    <col min="12292" max="12292" width="12.140625" style="24" bestFit="1" customWidth="1"/>
    <col min="12293" max="12293" width="11.42578125" style="24" bestFit="1" customWidth="1"/>
    <col min="12294" max="12537" width="10.42578125" style="24"/>
    <col min="12538" max="12538" width="30" style="24" bestFit="1" customWidth="1"/>
    <col min="12539" max="12539" width="11.28515625" style="24" bestFit="1" customWidth="1"/>
    <col min="12540" max="12540" width="12.85546875" style="24" bestFit="1" customWidth="1"/>
    <col min="12541" max="12541" width="10.28515625" style="24" bestFit="1" customWidth="1"/>
    <col min="12542" max="12542" width="9.5703125" style="24" bestFit="1" customWidth="1"/>
    <col min="12543" max="12543" width="11.28515625" style="24" bestFit="1" customWidth="1"/>
    <col min="12544" max="12544" width="10.7109375" style="24" bestFit="1" customWidth="1"/>
    <col min="12545" max="12545" width="9.42578125" style="24" bestFit="1" customWidth="1"/>
    <col min="12546" max="12546" width="11.28515625" style="24" bestFit="1" customWidth="1"/>
    <col min="12547" max="12547" width="13.28515625" style="24" bestFit="1" customWidth="1"/>
    <col min="12548" max="12548" width="12.140625" style="24" bestFit="1" customWidth="1"/>
    <col min="12549" max="12549" width="11.42578125" style="24" bestFit="1" customWidth="1"/>
    <col min="12550" max="12793" width="10.42578125" style="24"/>
    <col min="12794" max="12794" width="30" style="24" bestFit="1" customWidth="1"/>
    <col min="12795" max="12795" width="11.28515625" style="24" bestFit="1" customWidth="1"/>
    <col min="12796" max="12796" width="12.85546875" style="24" bestFit="1" customWidth="1"/>
    <col min="12797" max="12797" width="10.28515625" style="24" bestFit="1" customWidth="1"/>
    <col min="12798" max="12798" width="9.5703125" style="24" bestFit="1" customWidth="1"/>
    <col min="12799" max="12799" width="11.28515625" style="24" bestFit="1" customWidth="1"/>
    <col min="12800" max="12800" width="10.7109375" style="24" bestFit="1" customWidth="1"/>
    <col min="12801" max="12801" width="9.42578125" style="24" bestFit="1" customWidth="1"/>
    <col min="12802" max="12802" width="11.28515625" style="24" bestFit="1" customWidth="1"/>
    <col min="12803" max="12803" width="13.28515625" style="24" bestFit="1" customWidth="1"/>
    <col min="12804" max="12804" width="12.140625" style="24" bestFit="1" customWidth="1"/>
    <col min="12805" max="12805" width="11.42578125" style="24" bestFit="1" customWidth="1"/>
    <col min="12806" max="13049" width="10.42578125" style="24"/>
    <col min="13050" max="13050" width="30" style="24" bestFit="1" customWidth="1"/>
    <col min="13051" max="13051" width="11.28515625" style="24" bestFit="1" customWidth="1"/>
    <col min="13052" max="13052" width="12.85546875" style="24" bestFit="1" customWidth="1"/>
    <col min="13053" max="13053" width="10.28515625" style="24" bestFit="1" customWidth="1"/>
    <col min="13054" max="13054" width="9.5703125" style="24" bestFit="1" customWidth="1"/>
    <col min="13055" max="13055" width="11.28515625" style="24" bestFit="1" customWidth="1"/>
    <col min="13056" max="13056" width="10.7109375" style="24" bestFit="1" customWidth="1"/>
    <col min="13057" max="13057" width="9.42578125" style="24" bestFit="1" customWidth="1"/>
    <col min="13058" max="13058" width="11.28515625" style="24" bestFit="1" customWidth="1"/>
    <col min="13059" max="13059" width="13.28515625" style="24" bestFit="1" customWidth="1"/>
    <col min="13060" max="13060" width="12.140625" style="24" bestFit="1" customWidth="1"/>
    <col min="13061" max="13061" width="11.42578125" style="24" bestFit="1" customWidth="1"/>
    <col min="13062" max="13305" width="10.42578125" style="24"/>
    <col min="13306" max="13306" width="30" style="24" bestFit="1" customWidth="1"/>
    <col min="13307" max="13307" width="11.28515625" style="24" bestFit="1" customWidth="1"/>
    <col min="13308" max="13308" width="12.85546875" style="24" bestFit="1" customWidth="1"/>
    <col min="13309" max="13309" width="10.28515625" style="24" bestFit="1" customWidth="1"/>
    <col min="13310" max="13310" width="9.5703125" style="24" bestFit="1" customWidth="1"/>
    <col min="13311" max="13311" width="11.28515625" style="24" bestFit="1" customWidth="1"/>
    <col min="13312" max="13312" width="10.7109375" style="24" bestFit="1" customWidth="1"/>
    <col min="13313" max="13313" width="9.42578125" style="24" bestFit="1" customWidth="1"/>
    <col min="13314" max="13314" width="11.28515625" style="24" bestFit="1" customWidth="1"/>
    <col min="13315" max="13315" width="13.28515625" style="24" bestFit="1" customWidth="1"/>
    <col min="13316" max="13316" width="12.140625" style="24" bestFit="1" customWidth="1"/>
    <col min="13317" max="13317" width="11.42578125" style="24" bestFit="1" customWidth="1"/>
    <col min="13318" max="13561" width="10.42578125" style="24"/>
    <col min="13562" max="13562" width="30" style="24" bestFit="1" customWidth="1"/>
    <col min="13563" max="13563" width="11.28515625" style="24" bestFit="1" customWidth="1"/>
    <col min="13564" max="13564" width="12.85546875" style="24" bestFit="1" customWidth="1"/>
    <col min="13565" max="13565" width="10.28515625" style="24" bestFit="1" customWidth="1"/>
    <col min="13566" max="13566" width="9.5703125" style="24" bestFit="1" customWidth="1"/>
    <col min="13567" max="13567" width="11.28515625" style="24" bestFit="1" customWidth="1"/>
    <col min="13568" max="13568" width="10.7109375" style="24" bestFit="1" customWidth="1"/>
    <col min="13569" max="13569" width="9.42578125" style="24" bestFit="1" customWidth="1"/>
    <col min="13570" max="13570" width="11.28515625" style="24" bestFit="1" customWidth="1"/>
    <col min="13571" max="13571" width="13.28515625" style="24" bestFit="1" customWidth="1"/>
    <col min="13572" max="13572" width="12.140625" style="24" bestFit="1" customWidth="1"/>
    <col min="13573" max="13573" width="11.42578125" style="24" bestFit="1" customWidth="1"/>
    <col min="13574" max="13817" width="10.42578125" style="24"/>
    <col min="13818" max="13818" width="30" style="24" bestFit="1" customWidth="1"/>
    <col min="13819" max="13819" width="11.28515625" style="24" bestFit="1" customWidth="1"/>
    <col min="13820" max="13820" width="12.85546875" style="24" bestFit="1" customWidth="1"/>
    <col min="13821" max="13821" width="10.28515625" style="24" bestFit="1" customWidth="1"/>
    <col min="13822" max="13822" width="9.5703125" style="24" bestFit="1" customWidth="1"/>
    <col min="13823" max="13823" width="11.28515625" style="24" bestFit="1" customWidth="1"/>
    <col min="13824" max="13824" width="10.7109375" style="24" bestFit="1" customWidth="1"/>
    <col min="13825" max="13825" width="9.42578125" style="24" bestFit="1" customWidth="1"/>
    <col min="13826" max="13826" width="11.28515625" style="24" bestFit="1" customWidth="1"/>
    <col min="13827" max="13827" width="13.28515625" style="24" bestFit="1" customWidth="1"/>
    <col min="13828" max="13828" width="12.140625" style="24" bestFit="1" customWidth="1"/>
    <col min="13829" max="13829" width="11.42578125" style="24" bestFit="1" customWidth="1"/>
    <col min="13830" max="14073" width="10.42578125" style="24"/>
    <col min="14074" max="14074" width="30" style="24" bestFit="1" customWidth="1"/>
    <col min="14075" max="14075" width="11.28515625" style="24" bestFit="1" customWidth="1"/>
    <col min="14076" max="14076" width="12.85546875" style="24" bestFit="1" customWidth="1"/>
    <col min="14077" max="14077" width="10.28515625" style="24" bestFit="1" customWidth="1"/>
    <col min="14078" max="14078" width="9.5703125" style="24" bestFit="1" customWidth="1"/>
    <col min="14079" max="14079" width="11.28515625" style="24" bestFit="1" customWidth="1"/>
    <col min="14080" max="14080" width="10.7109375" style="24" bestFit="1" customWidth="1"/>
    <col min="14081" max="14081" width="9.42578125" style="24" bestFit="1" customWidth="1"/>
    <col min="14082" max="14082" width="11.28515625" style="24" bestFit="1" customWidth="1"/>
    <col min="14083" max="14083" width="13.28515625" style="24" bestFit="1" customWidth="1"/>
    <col min="14084" max="14084" width="12.140625" style="24" bestFit="1" customWidth="1"/>
    <col min="14085" max="14085" width="11.42578125" style="24" bestFit="1" customWidth="1"/>
    <col min="14086" max="14329" width="10.42578125" style="24"/>
    <col min="14330" max="14330" width="30" style="24" bestFit="1" customWidth="1"/>
    <col min="14331" max="14331" width="11.28515625" style="24" bestFit="1" customWidth="1"/>
    <col min="14332" max="14332" width="12.85546875" style="24" bestFit="1" customWidth="1"/>
    <col min="14333" max="14333" width="10.28515625" style="24" bestFit="1" customWidth="1"/>
    <col min="14334" max="14334" width="9.5703125" style="24" bestFit="1" customWidth="1"/>
    <col min="14335" max="14335" width="11.28515625" style="24" bestFit="1" customWidth="1"/>
    <col min="14336" max="14336" width="10.7109375" style="24" bestFit="1" customWidth="1"/>
    <col min="14337" max="14337" width="9.42578125" style="24" bestFit="1" customWidth="1"/>
    <col min="14338" max="14338" width="11.28515625" style="24" bestFit="1" customWidth="1"/>
    <col min="14339" max="14339" width="13.28515625" style="24" bestFit="1" customWidth="1"/>
    <col min="14340" max="14340" width="12.140625" style="24" bestFit="1" customWidth="1"/>
    <col min="14341" max="14341" width="11.42578125" style="24" bestFit="1" customWidth="1"/>
    <col min="14342" max="14585" width="10.42578125" style="24"/>
    <col min="14586" max="14586" width="30" style="24" bestFit="1" customWidth="1"/>
    <col min="14587" max="14587" width="11.28515625" style="24" bestFit="1" customWidth="1"/>
    <col min="14588" max="14588" width="12.85546875" style="24" bestFit="1" customWidth="1"/>
    <col min="14589" max="14589" width="10.28515625" style="24" bestFit="1" customWidth="1"/>
    <col min="14590" max="14590" width="9.5703125" style="24" bestFit="1" customWidth="1"/>
    <col min="14591" max="14591" width="11.28515625" style="24" bestFit="1" customWidth="1"/>
    <col min="14592" max="14592" width="10.7109375" style="24" bestFit="1" customWidth="1"/>
    <col min="14593" max="14593" width="9.42578125" style="24" bestFit="1" customWidth="1"/>
    <col min="14594" max="14594" width="11.28515625" style="24" bestFit="1" customWidth="1"/>
    <col min="14595" max="14595" width="13.28515625" style="24" bestFit="1" customWidth="1"/>
    <col min="14596" max="14596" width="12.140625" style="24" bestFit="1" customWidth="1"/>
    <col min="14597" max="14597" width="11.42578125" style="24" bestFit="1" customWidth="1"/>
    <col min="14598" max="14841" width="10.42578125" style="24"/>
    <col min="14842" max="14842" width="30" style="24" bestFit="1" customWidth="1"/>
    <col min="14843" max="14843" width="11.28515625" style="24" bestFit="1" customWidth="1"/>
    <col min="14844" max="14844" width="12.85546875" style="24" bestFit="1" customWidth="1"/>
    <col min="14845" max="14845" width="10.28515625" style="24" bestFit="1" customWidth="1"/>
    <col min="14846" max="14846" width="9.5703125" style="24" bestFit="1" customWidth="1"/>
    <col min="14847" max="14847" width="11.28515625" style="24" bestFit="1" customWidth="1"/>
    <col min="14848" max="14848" width="10.7109375" style="24" bestFit="1" customWidth="1"/>
    <col min="14849" max="14849" width="9.42578125" style="24" bestFit="1" customWidth="1"/>
    <col min="14850" max="14850" width="11.28515625" style="24" bestFit="1" customWidth="1"/>
    <col min="14851" max="14851" width="13.28515625" style="24" bestFit="1" customWidth="1"/>
    <col min="14852" max="14852" width="12.140625" style="24" bestFit="1" customWidth="1"/>
    <col min="14853" max="14853" width="11.42578125" style="24" bestFit="1" customWidth="1"/>
    <col min="14854" max="15097" width="10.42578125" style="24"/>
    <col min="15098" max="15098" width="30" style="24" bestFit="1" customWidth="1"/>
    <col min="15099" max="15099" width="11.28515625" style="24" bestFit="1" customWidth="1"/>
    <col min="15100" max="15100" width="12.85546875" style="24" bestFit="1" customWidth="1"/>
    <col min="15101" max="15101" width="10.28515625" style="24" bestFit="1" customWidth="1"/>
    <col min="15102" max="15102" width="9.5703125" style="24" bestFit="1" customWidth="1"/>
    <col min="15103" max="15103" width="11.28515625" style="24" bestFit="1" customWidth="1"/>
    <col min="15104" max="15104" width="10.7109375" style="24" bestFit="1" customWidth="1"/>
    <col min="15105" max="15105" width="9.42578125" style="24" bestFit="1" customWidth="1"/>
    <col min="15106" max="15106" width="11.28515625" style="24" bestFit="1" customWidth="1"/>
    <col min="15107" max="15107" width="13.28515625" style="24" bestFit="1" customWidth="1"/>
    <col min="15108" max="15108" width="12.140625" style="24" bestFit="1" customWidth="1"/>
    <col min="15109" max="15109" width="11.42578125" style="24" bestFit="1" customWidth="1"/>
    <col min="15110" max="15353" width="10.42578125" style="24"/>
    <col min="15354" max="15354" width="30" style="24" bestFit="1" customWidth="1"/>
    <col min="15355" max="15355" width="11.28515625" style="24" bestFit="1" customWidth="1"/>
    <col min="15356" max="15356" width="12.85546875" style="24" bestFit="1" customWidth="1"/>
    <col min="15357" max="15357" width="10.28515625" style="24" bestFit="1" customWidth="1"/>
    <col min="15358" max="15358" width="9.5703125" style="24" bestFit="1" customWidth="1"/>
    <col min="15359" max="15359" width="11.28515625" style="24" bestFit="1" customWidth="1"/>
    <col min="15360" max="15360" width="10.7109375" style="24" bestFit="1" customWidth="1"/>
    <col min="15361" max="15361" width="9.42578125" style="24" bestFit="1" customWidth="1"/>
    <col min="15362" max="15362" width="11.28515625" style="24" bestFit="1" customWidth="1"/>
    <col min="15363" max="15363" width="13.28515625" style="24" bestFit="1" customWidth="1"/>
    <col min="15364" max="15364" width="12.140625" style="24" bestFit="1" customWidth="1"/>
    <col min="15365" max="15365" width="11.42578125" style="24" bestFit="1" customWidth="1"/>
    <col min="15366" max="15609" width="10.42578125" style="24"/>
    <col min="15610" max="15610" width="30" style="24" bestFit="1" customWidth="1"/>
    <col min="15611" max="15611" width="11.28515625" style="24" bestFit="1" customWidth="1"/>
    <col min="15612" max="15612" width="12.85546875" style="24" bestFit="1" customWidth="1"/>
    <col min="15613" max="15613" width="10.28515625" style="24" bestFit="1" customWidth="1"/>
    <col min="15614" max="15614" width="9.5703125" style="24" bestFit="1" customWidth="1"/>
    <col min="15615" max="15615" width="11.28515625" style="24" bestFit="1" customWidth="1"/>
    <col min="15616" max="15616" width="10.7109375" style="24" bestFit="1" customWidth="1"/>
    <col min="15617" max="15617" width="9.42578125" style="24" bestFit="1" customWidth="1"/>
    <col min="15618" max="15618" width="11.28515625" style="24" bestFit="1" customWidth="1"/>
    <col min="15619" max="15619" width="13.28515625" style="24" bestFit="1" customWidth="1"/>
    <col min="15620" max="15620" width="12.140625" style="24" bestFit="1" customWidth="1"/>
    <col min="15621" max="15621" width="11.42578125" style="24" bestFit="1" customWidth="1"/>
    <col min="15622" max="15865" width="10.42578125" style="24"/>
    <col min="15866" max="15866" width="30" style="24" bestFit="1" customWidth="1"/>
    <col min="15867" max="15867" width="11.28515625" style="24" bestFit="1" customWidth="1"/>
    <col min="15868" max="15868" width="12.85546875" style="24" bestFit="1" customWidth="1"/>
    <col min="15869" max="15869" width="10.28515625" style="24" bestFit="1" customWidth="1"/>
    <col min="15870" max="15870" width="9.5703125" style="24" bestFit="1" customWidth="1"/>
    <col min="15871" max="15871" width="11.28515625" style="24" bestFit="1" customWidth="1"/>
    <col min="15872" max="15872" width="10.7109375" style="24" bestFit="1" customWidth="1"/>
    <col min="15873" max="15873" width="9.42578125" style="24" bestFit="1" customWidth="1"/>
    <col min="15874" max="15874" width="11.28515625" style="24" bestFit="1" customWidth="1"/>
    <col min="15875" max="15875" width="13.28515625" style="24" bestFit="1" customWidth="1"/>
    <col min="15876" max="15876" width="12.140625" style="24" bestFit="1" customWidth="1"/>
    <col min="15877" max="15877" width="11.42578125" style="24" bestFit="1" customWidth="1"/>
    <col min="15878" max="16121" width="10.42578125" style="24"/>
    <col min="16122" max="16122" width="30" style="24" bestFit="1" customWidth="1"/>
    <col min="16123" max="16123" width="11.28515625" style="24" bestFit="1" customWidth="1"/>
    <col min="16124" max="16124" width="12.85546875" style="24" bestFit="1" customWidth="1"/>
    <col min="16125" max="16125" width="10.28515625" style="24" bestFit="1" customWidth="1"/>
    <col min="16126" max="16126" width="9.5703125" style="24" bestFit="1" customWidth="1"/>
    <col min="16127" max="16127" width="11.28515625" style="24" bestFit="1" customWidth="1"/>
    <col min="16128" max="16128" width="10.7109375" style="24" bestFit="1" customWidth="1"/>
    <col min="16129" max="16129" width="9.42578125" style="24" bestFit="1" customWidth="1"/>
    <col min="16130" max="16130" width="11.28515625" style="24" bestFit="1" customWidth="1"/>
    <col min="16131" max="16131" width="13.28515625" style="24" bestFit="1" customWidth="1"/>
    <col min="16132" max="16132" width="12.140625" style="24" bestFit="1" customWidth="1"/>
    <col min="16133" max="16133" width="11.42578125" style="24" bestFit="1" customWidth="1"/>
    <col min="16134" max="16384" width="10.42578125" style="24"/>
  </cols>
  <sheetData>
    <row r="1" spans="1:15" ht="15.75" customHeight="1">
      <c r="A1" s="522" t="s">
        <v>47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</row>
    <row r="2" spans="1:15">
      <c r="A2" s="26"/>
      <c r="B2" s="27"/>
      <c r="C2" s="27"/>
      <c r="D2" s="27"/>
      <c r="E2" s="27"/>
      <c r="F2" s="28"/>
      <c r="G2" s="27"/>
      <c r="H2" s="27"/>
      <c r="I2" s="27"/>
      <c r="J2" s="27"/>
      <c r="K2" s="27"/>
      <c r="L2" s="27"/>
      <c r="M2" s="26"/>
      <c r="N2" s="29" t="s">
        <v>48</v>
      </c>
    </row>
    <row r="3" spans="1:15" ht="14.25" customHeight="1">
      <c r="A3" s="523" t="s">
        <v>49</v>
      </c>
      <c r="B3" s="525" t="s">
        <v>50</v>
      </c>
      <c r="C3" s="526"/>
      <c r="D3" s="526"/>
      <c r="E3" s="527"/>
      <c r="F3" s="528"/>
      <c r="G3" s="529" t="s">
        <v>51</v>
      </c>
      <c r="H3" s="530"/>
      <c r="I3" s="530"/>
      <c r="J3" s="530"/>
      <c r="K3" s="530"/>
      <c r="L3" s="530"/>
      <c r="M3" s="531"/>
      <c r="N3" s="532" t="s">
        <v>52</v>
      </c>
    </row>
    <row r="4" spans="1:15">
      <c r="A4" s="524"/>
      <c r="B4" s="532" t="s">
        <v>53</v>
      </c>
      <c r="C4" s="30" t="s">
        <v>54</v>
      </c>
      <c r="D4" s="30" t="s">
        <v>55</v>
      </c>
      <c r="E4" s="30" t="s">
        <v>56</v>
      </c>
      <c r="F4" s="532" t="s">
        <v>9</v>
      </c>
      <c r="G4" s="30" t="s">
        <v>57</v>
      </c>
      <c r="H4" s="30" t="s">
        <v>54</v>
      </c>
      <c r="I4" s="30" t="s">
        <v>58</v>
      </c>
      <c r="J4" s="31" t="s">
        <v>59</v>
      </c>
      <c r="K4" s="32" t="s">
        <v>55</v>
      </c>
      <c r="L4" s="33" t="s">
        <v>56</v>
      </c>
      <c r="M4" s="532" t="s">
        <v>9</v>
      </c>
      <c r="N4" s="533"/>
    </row>
    <row r="5" spans="1:15">
      <c r="A5" s="34"/>
      <c r="B5" s="534"/>
      <c r="C5" s="35" t="s">
        <v>60</v>
      </c>
      <c r="D5" s="35" t="s">
        <v>61</v>
      </c>
      <c r="E5" s="35"/>
      <c r="F5" s="534"/>
      <c r="G5" s="35" t="s">
        <v>62</v>
      </c>
      <c r="H5" s="35" t="s">
        <v>63</v>
      </c>
      <c r="I5" s="34" t="s">
        <v>64</v>
      </c>
      <c r="J5" s="35"/>
      <c r="K5" s="34" t="s">
        <v>61</v>
      </c>
      <c r="L5" s="36"/>
      <c r="M5" s="534"/>
      <c r="N5" s="534"/>
    </row>
    <row r="6" spans="1:15">
      <c r="A6" s="37" t="s">
        <v>65</v>
      </c>
      <c r="B6" s="38">
        <f t="shared" ref="B6:M6" si="0">SUM(B7:B19)</f>
        <v>8056922139.7493706</v>
      </c>
      <c r="C6" s="38">
        <f t="shared" si="0"/>
        <v>20297175.18</v>
      </c>
      <c r="D6" s="38">
        <f t="shared" si="0"/>
        <v>426820803.44000006</v>
      </c>
      <c r="E6" s="38">
        <f t="shared" si="0"/>
        <v>543226.78999999992</v>
      </c>
      <c r="F6" s="38">
        <f t="shared" si="0"/>
        <v>8504583345.1593704</v>
      </c>
      <c r="G6" s="38">
        <f t="shared" si="0"/>
        <v>625207026.87175369</v>
      </c>
      <c r="H6" s="38">
        <f t="shared" si="0"/>
        <v>43855794.716210641</v>
      </c>
      <c r="I6" s="38">
        <f t="shared" si="0"/>
        <v>1499133277.0734985</v>
      </c>
      <c r="J6" s="38">
        <f t="shared" si="0"/>
        <v>516538698.17508537</v>
      </c>
      <c r="K6" s="38">
        <f t="shared" si="0"/>
        <v>98601052.003470659</v>
      </c>
      <c r="L6" s="38">
        <f t="shared" si="0"/>
        <v>9232421.7875844799</v>
      </c>
      <c r="M6" s="38">
        <f t="shared" si="0"/>
        <v>2792568270.6276035</v>
      </c>
      <c r="N6" s="38">
        <f>SUM(F6,M6)</f>
        <v>11297151615.786974</v>
      </c>
      <c r="O6" s="39"/>
    </row>
    <row r="7" spans="1:15" ht="15">
      <c r="A7" s="41" t="s">
        <v>66</v>
      </c>
      <c r="B7" s="42">
        <v>795973420.24025381</v>
      </c>
      <c r="C7" s="42">
        <v>178094</v>
      </c>
      <c r="D7" s="42">
        <v>16826766.829999998</v>
      </c>
      <c r="E7" s="42">
        <v>82</v>
      </c>
      <c r="F7" s="43">
        <f>SUM(B7:E7)</f>
        <v>812978363.07025385</v>
      </c>
      <c r="G7" s="44">
        <v>67487713.559410676</v>
      </c>
      <c r="H7" s="42">
        <v>4420797.848590428</v>
      </c>
      <c r="I7" s="42">
        <v>180993522.75814506</v>
      </c>
      <c r="J7" s="42">
        <v>59782976.673903681</v>
      </c>
      <c r="K7" s="42">
        <v>13160304.077450398</v>
      </c>
      <c r="L7" s="42">
        <v>997627.89240478002</v>
      </c>
      <c r="M7" s="43">
        <f t="shared" ref="M7:M19" si="1">SUM(G7:L7)</f>
        <v>326842942.80990505</v>
      </c>
      <c r="N7" s="43">
        <f t="shared" ref="N7:N19" si="2">F7+M7</f>
        <v>1139821305.8801589</v>
      </c>
      <c r="O7" s="39"/>
    </row>
    <row r="8" spans="1:15" ht="15">
      <c r="A8" s="41" t="s">
        <v>67</v>
      </c>
      <c r="B8" s="42">
        <v>851183978.02241755</v>
      </c>
      <c r="C8" s="42">
        <v>98229</v>
      </c>
      <c r="D8" s="42">
        <v>16285081.18</v>
      </c>
      <c r="E8" s="42">
        <v>0</v>
      </c>
      <c r="F8" s="43">
        <f t="shared" ref="F8:F19" si="3">SUM(B8:E8)</f>
        <v>867567288.20241749</v>
      </c>
      <c r="G8" s="44">
        <v>69679561.773493171</v>
      </c>
      <c r="H8" s="42">
        <v>5135789.3104111552</v>
      </c>
      <c r="I8" s="42">
        <v>239429047.85350698</v>
      </c>
      <c r="J8" s="42">
        <v>58710392.483855285</v>
      </c>
      <c r="K8" s="42">
        <v>8416328.1181103699</v>
      </c>
      <c r="L8" s="42">
        <v>1049993.2864879381</v>
      </c>
      <c r="M8" s="43">
        <f t="shared" si="1"/>
        <v>382421112.82586491</v>
      </c>
      <c r="N8" s="43">
        <f t="shared" si="2"/>
        <v>1249988401.0282824</v>
      </c>
      <c r="O8" s="39"/>
    </row>
    <row r="9" spans="1:15" ht="15">
      <c r="A9" s="41" t="s">
        <v>68</v>
      </c>
      <c r="B9" s="42">
        <v>774544405.04917395</v>
      </c>
      <c r="C9" s="42">
        <v>117853</v>
      </c>
      <c r="D9" s="42">
        <v>17059852.200000003</v>
      </c>
      <c r="E9" s="42">
        <v>166435.71</v>
      </c>
      <c r="F9" s="43">
        <f t="shared" si="3"/>
        <v>791888545.95917404</v>
      </c>
      <c r="G9" s="44">
        <v>62997959.959596567</v>
      </c>
      <c r="H9" s="42">
        <v>4292928.9194578342</v>
      </c>
      <c r="I9" s="42">
        <v>220847398.73904133</v>
      </c>
      <c r="J9" s="42">
        <v>45661281.37932837</v>
      </c>
      <c r="K9" s="42">
        <v>7458459.5726988316</v>
      </c>
      <c r="L9" s="42">
        <v>930492.77178534667</v>
      </c>
      <c r="M9" s="43">
        <f t="shared" si="1"/>
        <v>342188521.34190828</v>
      </c>
      <c r="N9" s="43">
        <f t="shared" si="2"/>
        <v>1134077067.3010824</v>
      </c>
      <c r="O9" s="39"/>
    </row>
    <row r="10" spans="1:15" ht="15">
      <c r="A10" s="41" t="s">
        <v>69</v>
      </c>
      <c r="B10" s="42">
        <v>750467418.26348948</v>
      </c>
      <c r="C10" s="42">
        <v>884586.24</v>
      </c>
      <c r="D10" s="42">
        <v>39883455.090000011</v>
      </c>
      <c r="E10" s="42">
        <v>22867.09</v>
      </c>
      <c r="F10" s="43">
        <f t="shared" si="3"/>
        <v>791258326.68348956</v>
      </c>
      <c r="G10" s="44">
        <v>55786072.287454188</v>
      </c>
      <c r="H10" s="42">
        <v>1785214.1963215207</v>
      </c>
      <c r="I10" s="42">
        <v>152210873.41358665</v>
      </c>
      <c r="J10" s="42">
        <v>47828983.695687532</v>
      </c>
      <c r="K10" s="42">
        <v>6561578.9122011364</v>
      </c>
      <c r="L10" s="42">
        <v>818600.90408629098</v>
      </c>
      <c r="M10" s="43">
        <f t="shared" si="1"/>
        <v>264991323.40933731</v>
      </c>
      <c r="N10" s="43">
        <f t="shared" si="2"/>
        <v>1056249650.0928268</v>
      </c>
      <c r="O10" s="39"/>
    </row>
    <row r="11" spans="1:15" ht="15">
      <c r="A11" s="41" t="s">
        <v>70</v>
      </c>
      <c r="B11" s="42">
        <v>800967692.29000688</v>
      </c>
      <c r="C11" s="42">
        <v>1580361.12</v>
      </c>
      <c r="D11" s="42">
        <v>54601369.460000016</v>
      </c>
      <c r="E11" s="42">
        <v>34197.810000000005</v>
      </c>
      <c r="F11" s="43">
        <f t="shared" si="3"/>
        <v>857183620.68000686</v>
      </c>
      <c r="G11" s="44">
        <v>62467674.101350799</v>
      </c>
      <c r="H11" s="42">
        <v>2851418.6563215205</v>
      </c>
      <c r="I11" s="42">
        <v>140902129.55619046</v>
      </c>
      <c r="J11" s="42">
        <v>53064107.832351379</v>
      </c>
      <c r="K11" s="42">
        <v>7634248.1821563793</v>
      </c>
      <c r="L11" s="42">
        <v>952423.5778543615</v>
      </c>
      <c r="M11" s="43">
        <f t="shared" si="1"/>
        <v>267872001.90622491</v>
      </c>
      <c r="N11" s="43">
        <f t="shared" si="2"/>
        <v>1125055622.5862317</v>
      </c>
      <c r="O11" s="39"/>
    </row>
    <row r="12" spans="1:15" ht="15">
      <c r="A12" s="41" t="s">
        <v>71</v>
      </c>
      <c r="B12" s="42">
        <v>595370499.97027302</v>
      </c>
      <c r="C12" s="42">
        <v>745048.91999999993</v>
      </c>
      <c r="D12" s="42">
        <v>36153640.370000005</v>
      </c>
      <c r="E12" s="42">
        <v>4147.3999999999996</v>
      </c>
      <c r="F12" s="43">
        <f t="shared" si="3"/>
        <v>632273336.66027296</v>
      </c>
      <c r="G12" s="44">
        <v>43377383.204503357</v>
      </c>
      <c r="H12" s="42">
        <v>3298315.6985904281</v>
      </c>
      <c r="I12" s="42">
        <v>82163539.447673649</v>
      </c>
      <c r="J12" s="42">
        <v>35566809.218467318</v>
      </c>
      <c r="K12" s="42">
        <v>5076344.5384169538</v>
      </c>
      <c r="L12" s="42">
        <v>633307.97117665492</v>
      </c>
      <c r="M12" s="43">
        <f t="shared" si="1"/>
        <v>170115700.07882836</v>
      </c>
      <c r="N12" s="43">
        <f t="shared" si="2"/>
        <v>802389036.73910129</v>
      </c>
      <c r="O12" s="39"/>
    </row>
    <row r="13" spans="1:15" s="46" customFormat="1" ht="15">
      <c r="A13" s="41" t="s">
        <v>72</v>
      </c>
      <c r="B13" s="42">
        <v>456657958.10281765</v>
      </c>
      <c r="C13" s="42">
        <v>2161245</v>
      </c>
      <c r="D13" s="42">
        <v>42568219.460000001</v>
      </c>
      <c r="E13" s="42">
        <v>108034.32</v>
      </c>
      <c r="F13" s="43">
        <f t="shared" si="3"/>
        <v>501495456.88281763</v>
      </c>
      <c r="G13" s="44">
        <v>35387742.940267205</v>
      </c>
      <c r="H13" s="42">
        <v>3084085.2061534533</v>
      </c>
      <c r="I13" s="42">
        <v>72641669.994895294</v>
      </c>
      <c r="J13" s="42">
        <v>27839376.873760432</v>
      </c>
      <c r="K13" s="42">
        <v>4014437.8363876832</v>
      </c>
      <c r="L13" s="42">
        <v>500827.99982097303</v>
      </c>
      <c r="M13" s="43">
        <f t="shared" si="1"/>
        <v>143468140.85128507</v>
      </c>
      <c r="N13" s="43">
        <f t="shared" si="2"/>
        <v>644963597.73410273</v>
      </c>
      <c r="O13" s="39"/>
    </row>
    <row r="14" spans="1:15" ht="15">
      <c r="A14" s="41" t="s">
        <v>73</v>
      </c>
      <c r="B14" s="42">
        <v>575303566.93679726</v>
      </c>
      <c r="C14" s="42">
        <v>3363738.4699999997</v>
      </c>
      <c r="D14" s="42">
        <v>32863960.640000001</v>
      </c>
      <c r="E14" s="42">
        <v>48911.090000000011</v>
      </c>
      <c r="F14" s="43">
        <f t="shared" si="3"/>
        <v>611580177.13679731</v>
      </c>
      <c r="G14" s="44">
        <v>43801611.891099967</v>
      </c>
      <c r="H14" s="42">
        <v>3599341.6353971502</v>
      </c>
      <c r="I14" s="42">
        <v>73887593.908255458</v>
      </c>
      <c r="J14" s="42">
        <v>30161919.384502348</v>
      </c>
      <c r="K14" s="42">
        <v>5040469.3119970458</v>
      </c>
      <c r="L14" s="42">
        <v>628832.2964686926</v>
      </c>
      <c r="M14" s="43">
        <f t="shared" si="1"/>
        <v>157119768.4277207</v>
      </c>
      <c r="N14" s="43">
        <f t="shared" si="2"/>
        <v>768699945.56451797</v>
      </c>
      <c r="O14" s="39"/>
    </row>
    <row r="15" spans="1:15" ht="15">
      <c r="A15" s="41" t="s">
        <v>74</v>
      </c>
      <c r="B15" s="42">
        <v>557483532.54412258</v>
      </c>
      <c r="C15" s="42">
        <v>2636988.94</v>
      </c>
      <c r="D15" s="42">
        <v>33596058.550000004</v>
      </c>
      <c r="E15" s="42">
        <v>15560.97</v>
      </c>
      <c r="F15" s="43">
        <f t="shared" si="3"/>
        <v>593732141.00412261</v>
      </c>
      <c r="G15" s="44">
        <v>41786525.629766069</v>
      </c>
      <c r="H15" s="42">
        <v>1996945.8861534535</v>
      </c>
      <c r="I15" s="42">
        <v>79405202.608779103</v>
      </c>
      <c r="J15" s="42">
        <v>35100581.884781018</v>
      </c>
      <c r="K15" s="42">
        <v>5008181.608219129</v>
      </c>
      <c r="L15" s="42">
        <v>624804.18923152669</v>
      </c>
      <c r="M15" s="43">
        <f t="shared" si="1"/>
        <v>163922241.80693027</v>
      </c>
      <c r="N15" s="43">
        <f t="shared" si="2"/>
        <v>757654382.81105292</v>
      </c>
      <c r="O15" s="39"/>
    </row>
    <row r="16" spans="1:15" ht="15">
      <c r="A16" s="41" t="s">
        <v>75</v>
      </c>
      <c r="B16" s="42">
        <v>656911061.97419989</v>
      </c>
      <c r="C16" s="42">
        <v>3396144.9899999998</v>
      </c>
      <c r="D16" s="42">
        <v>47900579.609999992</v>
      </c>
      <c r="E16" s="42">
        <v>123646.11</v>
      </c>
      <c r="F16" s="43">
        <f t="shared" si="3"/>
        <v>708331432.68419993</v>
      </c>
      <c r="G16" s="44">
        <v>50872090.001043461</v>
      </c>
      <c r="H16" s="42">
        <v>2479444.1961534536</v>
      </c>
      <c r="I16" s="42">
        <v>102233846.00952111</v>
      </c>
      <c r="J16" s="42">
        <v>39466335.062978357</v>
      </c>
      <c r="K16" s="42">
        <v>6195651.6027180776</v>
      </c>
      <c r="L16" s="42">
        <v>772949.02206507628</v>
      </c>
      <c r="M16" s="43">
        <f t="shared" si="1"/>
        <v>202020315.89447954</v>
      </c>
      <c r="N16" s="43">
        <f t="shared" si="2"/>
        <v>910351748.57867944</v>
      </c>
      <c r="O16" s="39"/>
    </row>
    <row r="17" spans="1:15" ht="15">
      <c r="A17" s="41" t="s">
        <v>76</v>
      </c>
      <c r="B17" s="42">
        <v>471793725.33369517</v>
      </c>
      <c r="C17" s="42">
        <v>2308815.9300000002</v>
      </c>
      <c r="D17" s="42">
        <v>44049707.189999998</v>
      </c>
      <c r="E17" s="42">
        <v>19326.29</v>
      </c>
      <c r="F17" s="43">
        <f t="shared" si="3"/>
        <v>518171574.7436952</v>
      </c>
      <c r="G17" s="44">
        <v>35104923.815869458</v>
      </c>
      <c r="H17" s="42">
        <v>2938220.8161534537</v>
      </c>
      <c r="I17" s="42">
        <f>67431730.4027426</f>
        <v>67431730.402742594</v>
      </c>
      <c r="J17" s="42">
        <v>27609189.345508602</v>
      </c>
      <c r="K17" s="42">
        <v>4147176.1741413414</v>
      </c>
      <c r="L17" s="42">
        <v>517387.99624043325</v>
      </c>
      <c r="M17" s="43">
        <f t="shared" si="1"/>
        <v>137748628.5506559</v>
      </c>
      <c r="N17" s="43">
        <f t="shared" si="2"/>
        <v>655920203.2943511</v>
      </c>
      <c r="O17" s="39"/>
    </row>
    <row r="18" spans="1:15" ht="15">
      <c r="A18" s="41" t="s">
        <v>77</v>
      </c>
      <c r="B18" s="42">
        <v>529334562.47510749</v>
      </c>
      <c r="C18" s="42">
        <v>2265128.3600000003</v>
      </c>
      <c r="D18" s="42">
        <v>45032112.860000007</v>
      </c>
      <c r="E18" s="42">
        <v>18</v>
      </c>
      <c r="F18" s="43">
        <f t="shared" si="3"/>
        <v>576631821.69510746</v>
      </c>
      <c r="G18" s="44">
        <v>37968467.450396582</v>
      </c>
      <c r="H18" s="42">
        <v>3080009.3761534533</v>
      </c>
      <c r="I18" s="42">
        <v>68981151.588611692</v>
      </c>
      <c r="J18" s="42">
        <v>28357787.551790509</v>
      </c>
      <c r="K18" s="42">
        <v>4401890.2817226872</v>
      </c>
      <c r="L18" s="42">
        <v>549165.286666965</v>
      </c>
      <c r="M18" s="43">
        <f t="shared" si="1"/>
        <v>143338471.53534189</v>
      </c>
      <c r="N18" s="43">
        <f t="shared" si="2"/>
        <v>719970293.23044932</v>
      </c>
      <c r="O18" s="39"/>
    </row>
    <row r="19" spans="1:15" ht="15">
      <c r="A19" s="47" t="s">
        <v>78</v>
      </c>
      <c r="B19" s="42">
        <v>240930318.54701605</v>
      </c>
      <c r="C19" s="42">
        <v>560941.21</v>
      </c>
      <c r="D19" s="42">
        <v>0</v>
      </c>
      <c r="E19" s="42">
        <v>0</v>
      </c>
      <c r="F19" s="43">
        <f t="shared" si="3"/>
        <v>241491259.75701606</v>
      </c>
      <c r="G19" s="44">
        <v>18489300.257502243</v>
      </c>
      <c r="H19" s="42">
        <v>4893282.970353337</v>
      </c>
      <c r="I19" s="42">
        <v>18005570.792549275</v>
      </c>
      <c r="J19" s="42">
        <v>27388956.788170561</v>
      </c>
      <c r="K19" s="42">
        <v>21485981.787250608</v>
      </c>
      <c r="L19" s="42">
        <v>256008.59329543929</v>
      </c>
      <c r="M19" s="43">
        <f t="shared" si="1"/>
        <v>90519101.18912147</v>
      </c>
      <c r="N19" s="43">
        <f t="shared" si="2"/>
        <v>332010360.94613755</v>
      </c>
      <c r="O19" s="39"/>
    </row>
    <row r="20" spans="1:15">
      <c r="A20" s="37" t="s">
        <v>79</v>
      </c>
      <c r="B20" s="38">
        <f t="shared" ref="B20:M20" si="4">SUM(B21:B38)</f>
        <v>690957887.63400888</v>
      </c>
      <c r="C20" s="38">
        <f t="shared" si="4"/>
        <v>8530550.3299999982</v>
      </c>
      <c r="D20" s="38">
        <f t="shared" si="4"/>
        <v>5189339.96</v>
      </c>
      <c r="E20" s="38">
        <f t="shared" si="4"/>
        <v>39.15</v>
      </c>
      <c r="F20" s="38">
        <f t="shared" si="4"/>
        <v>704677817.07400894</v>
      </c>
      <c r="G20" s="38">
        <f t="shared" si="4"/>
        <v>44261192.968246296</v>
      </c>
      <c r="H20" s="38">
        <f t="shared" si="4"/>
        <v>32332944.383789368</v>
      </c>
      <c r="I20" s="38">
        <f t="shared" si="4"/>
        <v>742093763.6130681</v>
      </c>
      <c r="J20" s="38">
        <f t="shared" si="4"/>
        <v>97573636.093336314</v>
      </c>
      <c r="K20" s="38">
        <f t="shared" si="4"/>
        <v>64420382.456529357</v>
      </c>
      <c r="L20" s="38">
        <f t="shared" si="4"/>
        <v>767578.21241552162</v>
      </c>
      <c r="M20" s="38">
        <f t="shared" si="4"/>
        <v>981449497.72738481</v>
      </c>
      <c r="N20" s="38">
        <f>SUM(F20,M20)</f>
        <v>1686127314.8013937</v>
      </c>
      <c r="O20" s="25"/>
    </row>
    <row r="21" spans="1:15" ht="15">
      <c r="A21" s="48" t="s">
        <v>80</v>
      </c>
      <c r="B21" s="44">
        <v>9910134.840517899</v>
      </c>
      <c r="C21" s="44">
        <v>120920.08</v>
      </c>
      <c r="D21" s="44">
        <v>0</v>
      </c>
      <c r="E21" s="44">
        <v>0</v>
      </c>
      <c r="F21" s="43">
        <f t="shared" ref="F21:F38" si="5">SUM(B21:E21)</f>
        <v>10031054.920517899</v>
      </c>
      <c r="G21" s="44">
        <v>318171.51494745736</v>
      </c>
      <c r="H21" s="44">
        <v>1992696.0979403639</v>
      </c>
      <c r="I21" s="44">
        <v>881527.66973717452</v>
      </c>
      <c r="J21" s="44">
        <v>334800.21206179378</v>
      </c>
      <c r="K21" s="44">
        <v>338066.14700219489</v>
      </c>
      <c r="L21" s="44">
        <v>4028.107237166003</v>
      </c>
      <c r="M21" s="43">
        <f t="shared" ref="M21:M39" si="6">SUM(G21:L21)</f>
        <v>3869289.7489261506</v>
      </c>
      <c r="N21" s="43">
        <f t="shared" ref="N21:N38" si="7">F21+M21</f>
        <v>13900344.669444051</v>
      </c>
      <c r="O21" s="25"/>
    </row>
    <row r="22" spans="1:15" ht="15">
      <c r="A22" s="48" t="s">
        <v>81</v>
      </c>
      <c r="B22" s="44">
        <v>6246974.1567231268</v>
      </c>
      <c r="C22" s="44">
        <v>85425</v>
      </c>
      <c r="D22" s="44">
        <v>0</v>
      </c>
      <c r="E22" s="44">
        <v>0</v>
      </c>
      <c r="F22" s="43">
        <f t="shared" si="5"/>
        <v>6332399.1567231268</v>
      </c>
      <c r="G22" s="44">
        <v>388876.29604689236</v>
      </c>
      <c r="H22" s="44">
        <v>161174.99989865904</v>
      </c>
      <c r="I22" s="44">
        <v>381272.65306047432</v>
      </c>
      <c r="J22" s="44">
        <v>587814.56294125877</v>
      </c>
      <c r="K22" s="44">
        <v>450754.86266959319</v>
      </c>
      <c r="L22" s="44">
        <v>5370.8096495546706</v>
      </c>
      <c r="M22" s="43">
        <f t="shared" si="6"/>
        <v>1975264.1842664324</v>
      </c>
      <c r="N22" s="43">
        <f t="shared" si="7"/>
        <v>8307663.340989559</v>
      </c>
      <c r="O22" s="25"/>
    </row>
    <row r="23" spans="1:15" ht="15">
      <c r="A23" s="49" t="s">
        <v>82</v>
      </c>
      <c r="B23" s="44">
        <v>21077563.004181653</v>
      </c>
      <c r="C23" s="44">
        <v>3345292.5</v>
      </c>
      <c r="D23" s="44">
        <v>0</v>
      </c>
      <c r="E23" s="44">
        <v>1</v>
      </c>
      <c r="F23" s="43">
        <f t="shared" si="5"/>
        <v>24422856.504181653</v>
      </c>
      <c r="G23" s="44">
        <v>1378743.2314389821</v>
      </c>
      <c r="H23" s="44">
        <v>790759.35040126974</v>
      </c>
      <c r="I23" s="44">
        <v>1212511.6357116601</v>
      </c>
      <c r="J23" s="44">
        <v>2049140.0927067851</v>
      </c>
      <c r="K23" s="44">
        <v>1577642.0193435762</v>
      </c>
      <c r="L23" s="44">
        <v>18797.833773441347</v>
      </c>
      <c r="M23" s="43">
        <f t="shared" si="6"/>
        <v>7027594.1633757148</v>
      </c>
      <c r="N23" s="43">
        <f t="shared" si="7"/>
        <v>31450450.667557366</v>
      </c>
      <c r="O23" s="25"/>
    </row>
    <row r="24" spans="1:15" ht="30">
      <c r="A24" s="50" t="s">
        <v>83</v>
      </c>
      <c r="B24" s="44">
        <v>42731731.971525609</v>
      </c>
      <c r="C24" s="44">
        <v>0</v>
      </c>
      <c r="D24" s="44">
        <v>60397.88</v>
      </c>
      <c r="E24" s="44">
        <v>0</v>
      </c>
      <c r="F24" s="43">
        <f t="shared" si="5"/>
        <v>42792129.851525612</v>
      </c>
      <c r="G24" s="44">
        <v>1378743.2314389821</v>
      </c>
      <c r="H24" s="44">
        <v>1071198.9456478653</v>
      </c>
      <c r="I24" s="44">
        <v>24293559.425023384</v>
      </c>
      <c r="J24" s="44">
        <v>6068302.261656913</v>
      </c>
      <c r="K24" s="44">
        <v>6385693.8878192361</v>
      </c>
      <c r="L24" s="44">
        <v>76086.470035357837</v>
      </c>
      <c r="M24" s="43">
        <f t="shared" si="6"/>
        <v>39273584.221621744</v>
      </c>
      <c r="N24" s="43">
        <f t="shared" si="7"/>
        <v>82065714.073147357</v>
      </c>
      <c r="O24" s="25"/>
    </row>
    <row r="25" spans="1:15" ht="15">
      <c r="A25" s="49" t="s">
        <v>84</v>
      </c>
      <c r="B25" s="44">
        <v>24165422.721413374</v>
      </c>
      <c r="C25" s="44">
        <v>535</v>
      </c>
      <c r="D25" s="44">
        <v>0</v>
      </c>
      <c r="E25" s="44">
        <v>0</v>
      </c>
      <c r="F25" s="43">
        <f t="shared" si="5"/>
        <v>24165957.721413374</v>
      </c>
      <c r="G25" s="44">
        <v>1661562.3558367218</v>
      </c>
      <c r="H25" s="44">
        <v>674552.90039153129</v>
      </c>
      <c r="I25" s="44">
        <v>1235583.4887721345</v>
      </c>
      <c r="J25" s="44">
        <v>2631480.7372562969</v>
      </c>
      <c r="K25" s="44">
        <v>2028396.8820131694</v>
      </c>
      <c r="L25" s="44">
        <v>24168.643422996018</v>
      </c>
      <c r="M25" s="43">
        <f t="shared" si="6"/>
        <v>8255745.0076928493</v>
      </c>
      <c r="N25" s="43">
        <f t="shared" si="7"/>
        <v>32421702.729106225</v>
      </c>
      <c r="O25" s="25"/>
    </row>
    <row r="26" spans="1:15" ht="15">
      <c r="A26" s="49" t="s">
        <v>85</v>
      </c>
      <c r="B26" s="44">
        <v>13202267.795998</v>
      </c>
      <c r="C26" s="44">
        <v>0</v>
      </c>
      <c r="D26" s="44">
        <v>0</v>
      </c>
      <c r="E26" s="44">
        <v>0</v>
      </c>
      <c r="F26" s="43">
        <f t="shared" si="5"/>
        <v>13202267.795998</v>
      </c>
      <c r="G26" s="44">
        <v>883809.76374293712</v>
      </c>
      <c r="H26" s="44">
        <v>491225.13358685462</v>
      </c>
      <c r="I26" s="44">
        <v>1087648.0237395586</v>
      </c>
      <c r="J26" s="44">
        <v>1504836.1582855505</v>
      </c>
      <c r="K26" s="44">
        <v>1164450.061896449</v>
      </c>
      <c r="L26" s="44">
        <v>13874.591594682899</v>
      </c>
      <c r="M26" s="43">
        <f t="shared" si="6"/>
        <v>5145843.7328460328</v>
      </c>
      <c r="N26" s="43">
        <f t="shared" si="7"/>
        <v>18348111.528844032</v>
      </c>
      <c r="O26" s="25"/>
    </row>
    <row r="27" spans="1:15" ht="15">
      <c r="A27" s="49" t="s">
        <v>86</v>
      </c>
      <c r="B27" s="44">
        <v>54704824.967459127</v>
      </c>
      <c r="C27" s="44">
        <v>3860.5</v>
      </c>
      <c r="D27" s="44">
        <v>0</v>
      </c>
      <c r="E27" s="44">
        <v>0</v>
      </c>
      <c r="F27" s="43">
        <f t="shared" si="5"/>
        <v>54708685.467459127</v>
      </c>
      <c r="G27" s="44">
        <v>3393829.4927728786</v>
      </c>
      <c r="H27" s="44">
        <v>1584238.458327295</v>
      </c>
      <c r="I27" s="44">
        <v>11578478.068697792</v>
      </c>
      <c r="J27" s="44">
        <v>7349475.6803497197</v>
      </c>
      <c r="K27" s="44">
        <v>5822250.3094822457</v>
      </c>
      <c r="L27" s="44">
        <v>69372.957973414494</v>
      </c>
      <c r="M27" s="43">
        <f t="shared" si="6"/>
        <v>29797644.967603344</v>
      </c>
      <c r="N27" s="43">
        <f t="shared" si="7"/>
        <v>84506330.435062468</v>
      </c>
      <c r="O27" s="25"/>
    </row>
    <row r="28" spans="1:15" ht="15">
      <c r="A28" s="49" t="s">
        <v>87</v>
      </c>
      <c r="B28" s="44">
        <v>63894259.684166677</v>
      </c>
      <c r="C28" s="44">
        <v>11030</v>
      </c>
      <c r="D28" s="44">
        <v>0</v>
      </c>
      <c r="E28" s="44">
        <v>34.15</v>
      </c>
      <c r="F28" s="43">
        <f t="shared" si="5"/>
        <v>63905323.834166676</v>
      </c>
      <c r="G28" s="44">
        <v>3747353.3982700538</v>
      </c>
      <c r="H28" s="44">
        <v>2459630.478593329</v>
      </c>
      <c r="I28" s="44">
        <v>22228611.516316406</v>
      </c>
      <c r="J28" s="44">
        <v>7618699.7491724715</v>
      </c>
      <c r="K28" s="44">
        <v>6085190.6460395074</v>
      </c>
      <c r="L28" s="44">
        <v>72505.930268988057</v>
      </c>
      <c r="M28" s="43">
        <f t="shared" si="6"/>
        <v>42211991.718660757</v>
      </c>
      <c r="N28" s="43">
        <f t="shared" si="7"/>
        <v>106117315.55282743</v>
      </c>
      <c r="O28" s="25"/>
    </row>
    <row r="29" spans="1:15" ht="15">
      <c r="A29" s="49" t="s">
        <v>88</v>
      </c>
      <c r="B29" s="44">
        <v>57650073.727483109</v>
      </c>
      <c r="C29" s="44">
        <v>207310</v>
      </c>
      <c r="D29" s="44">
        <v>0</v>
      </c>
      <c r="E29" s="44">
        <v>0</v>
      </c>
      <c r="F29" s="43">
        <f t="shared" si="5"/>
        <v>57857383.727483109</v>
      </c>
      <c r="G29" s="44">
        <v>3853410.5699192057</v>
      </c>
      <c r="H29" s="44">
        <v>1925252.1804601653</v>
      </c>
      <c r="I29" s="44">
        <v>32711513.792372204</v>
      </c>
      <c r="J29" s="44">
        <v>6907101.8331737453</v>
      </c>
      <c r="K29" s="44">
        <v>5258806.7311452534</v>
      </c>
      <c r="L29" s="44">
        <v>62659.445911471157</v>
      </c>
      <c r="M29" s="43">
        <f t="shared" si="6"/>
        <v>50718744.552982047</v>
      </c>
      <c r="N29" s="43">
        <f t="shared" si="7"/>
        <v>108576128.28046516</v>
      </c>
      <c r="O29" s="25"/>
    </row>
    <row r="30" spans="1:15" ht="15">
      <c r="A30" s="49" t="s">
        <v>89</v>
      </c>
      <c r="B30" s="44">
        <v>31941438.702527594</v>
      </c>
      <c r="C30" s="44">
        <v>0</v>
      </c>
      <c r="D30" s="44">
        <v>0</v>
      </c>
      <c r="E30" s="44">
        <v>0</v>
      </c>
      <c r="F30" s="43">
        <f t="shared" si="5"/>
        <v>31941438.702527594</v>
      </c>
      <c r="G30" s="44">
        <v>2297905.3857316365</v>
      </c>
      <c r="H30" s="44">
        <v>1730705.3178840568</v>
      </c>
      <c r="I30" s="44">
        <v>2166797.2340093544</v>
      </c>
      <c r="J30" s="44">
        <v>3178982.9679479389</v>
      </c>
      <c r="K30" s="44">
        <v>2554277.5551276943</v>
      </c>
      <c r="L30" s="44">
        <v>30434.588014143133</v>
      </c>
      <c r="M30" s="43">
        <f t="shared" si="6"/>
        <v>11959103.048714822</v>
      </c>
      <c r="N30" s="43">
        <f t="shared" si="7"/>
        <v>43900541.751242414</v>
      </c>
      <c r="O30" s="25"/>
    </row>
    <row r="31" spans="1:15" ht="15">
      <c r="A31" s="49" t="s">
        <v>90</v>
      </c>
      <c r="B31" s="44">
        <v>38260003.000255473</v>
      </c>
      <c r="C31" s="44">
        <v>0</v>
      </c>
      <c r="D31" s="44">
        <v>0</v>
      </c>
      <c r="E31" s="44">
        <v>0</v>
      </c>
      <c r="F31" s="43">
        <f t="shared" si="5"/>
        <v>38260003.000255473</v>
      </c>
      <c r="G31" s="44">
        <v>2403962.557380789</v>
      </c>
      <c r="H31" s="44">
        <v>752765.40628079488</v>
      </c>
      <c r="I31" s="44">
        <v>1792884.2683628458</v>
      </c>
      <c r="J31" s="44">
        <v>3336519.4053069432</v>
      </c>
      <c r="K31" s="44">
        <v>2704529.1760175591</v>
      </c>
      <c r="L31" s="44">
        <v>32224.857897328024</v>
      </c>
      <c r="M31" s="43">
        <f t="shared" si="6"/>
        <v>11022885.671246259</v>
      </c>
      <c r="N31" s="43">
        <f t="shared" si="7"/>
        <v>49282888.671501733</v>
      </c>
      <c r="O31" s="25"/>
    </row>
    <row r="32" spans="1:15" s="46" customFormat="1" ht="15">
      <c r="A32" s="49" t="s">
        <v>91</v>
      </c>
      <c r="B32" s="44">
        <v>40795368.859456293</v>
      </c>
      <c r="C32" s="44">
        <v>4665010.05</v>
      </c>
      <c r="D32" s="44">
        <v>0</v>
      </c>
      <c r="E32" s="44">
        <v>0</v>
      </c>
      <c r="F32" s="43">
        <f t="shared" si="5"/>
        <v>45460378.90945629</v>
      </c>
      <c r="G32" s="44">
        <v>3146362.7589248563</v>
      </c>
      <c r="H32" s="44">
        <v>5271319.1463947659</v>
      </c>
      <c r="I32" s="44">
        <v>8974098.7299256586</v>
      </c>
      <c r="J32" s="44">
        <v>4690723.4978417205</v>
      </c>
      <c r="K32" s="44">
        <v>3793853.4274690766</v>
      </c>
      <c r="L32" s="44">
        <v>45204.314550418472</v>
      </c>
      <c r="M32" s="43">
        <f t="shared" si="6"/>
        <v>25921561.875106495</v>
      </c>
      <c r="N32" s="43">
        <f t="shared" si="7"/>
        <v>71381940.784562781</v>
      </c>
      <c r="O32" s="25"/>
    </row>
    <row r="33" spans="1:15" s="46" customFormat="1" ht="15">
      <c r="A33" s="49" t="s">
        <v>92</v>
      </c>
      <c r="B33" s="44">
        <v>30945011.734251235</v>
      </c>
      <c r="C33" s="44">
        <v>0</v>
      </c>
      <c r="D33" s="44">
        <v>0</v>
      </c>
      <c r="E33" s="44">
        <v>0</v>
      </c>
      <c r="F33" s="43">
        <f t="shared" si="5"/>
        <v>30945011.734251235</v>
      </c>
      <c r="G33" s="44">
        <v>2262552.9951819191</v>
      </c>
      <c r="H33" s="44">
        <v>2905709.2663749047</v>
      </c>
      <c r="I33" s="44">
        <v>1900264.1727163375</v>
      </c>
      <c r="J33" s="44">
        <v>3711877.7285111449</v>
      </c>
      <c r="K33" s="44">
        <v>2854780.7969074231</v>
      </c>
      <c r="L33" s="44">
        <v>34015.127780512914</v>
      </c>
      <c r="M33" s="43">
        <f t="shared" si="6"/>
        <v>13669200.087472243</v>
      </c>
      <c r="N33" s="43">
        <f t="shared" si="7"/>
        <v>44614211.821723476</v>
      </c>
      <c r="O33" s="25"/>
    </row>
    <row r="34" spans="1:15" ht="15">
      <c r="A34" s="49" t="s">
        <v>93</v>
      </c>
      <c r="B34" s="44">
        <v>49293928.701314829</v>
      </c>
      <c r="C34" s="44">
        <v>10580</v>
      </c>
      <c r="D34" s="44">
        <v>0</v>
      </c>
      <c r="E34" s="44">
        <v>0</v>
      </c>
      <c r="F34" s="43">
        <f t="shared" si="5"/>
        <v>49304508.701314829</v>
      </c>
      <c r="G34" s="44">
        <v>3818058.1793694883</v>
      </c>
      <c r="H34" s="44">
        <v>2189640.6999939512</v>
      </c>
      <c r="I34" s="44">
        <v>3530865.9718977604</v>
      </c>
      <c r="J34" s="44">
        <v>5406897.437438081</v>
      </c>
      <c r="K34" s="44">
        <v>4207045.3849162031</v>
      </c>
      <c r="L34" s="44">
        <v>50127.556729176926</v>
      </c>
      <c r="M34" s="43">
        <f t="shared" si="6"/>
        <v>19202635.230344661</v>
      </c>
      <c r="N34" s="43">
        <f t="shared" si="7"/>
        <v>68507143.93165949</v>
      </c>
      <c r="O34" s="25"/>
    </row>
    <row r="35" spans="1:15" ht="15">
      <c r="A35" s="49" t="s">
        <v>94</v>
      </c>
      <c r="B35" s="44">
        <v>60763114.93526677</v>
      </c>
      <c r="C35" s="44">
        <v>61387.199999999997</v>
      </c>
      <c r="D35" s="44">
        <v>0</v>
      </c>
      <c r="E35" s="44">
        <v>4</v>
      </c>
      <c r="F35" s="43">
        <f t="shared" si="5"/>
        <v>60824506.135266773</v>
      </c>
      <c r="G35" s="44">
        <v>3535239.0549717485</v>
      </c>
      <c r="H35" s="44">
        <v>2468747.2106130118</v>
      </c>
      <c r="I35" s="44">
        <v>5358478.9815536235</v>
      </c>
      <c r="J35" s="44">
        <v>8831373.8657771125</v>
      </c>
      <c r="K35" s="44">
        <v>6611071.3191540325</v>
      </c>
      <c r="L35" s="44">
        <v>78771.874860135169</v>
      </c>
      <c r="M35" s="43">
        <f t="shared" si="6"/>
        <v>26883682.306929663</v>
      </c>
      <c r="N35" s="43">
        <f t="shared" si="7"/>
        <v>87708188.442196429</v>
      </c>
      <c r="O35" s="25"/>
    </row>
    <row r="36" spans="1:15" ht="15">
      <c r="A36" s="49" t="s">
        <v>95</v>
      </c>
      <c r="B36" s="44">
        <v>32100485.981746044</v>
      </c>
      <c r="C36" s="44">
        <v>0</v>
      </c>
      <c r="D36" s="44">
        <v>0</v>
      </c>
      <c r="E36" s="44">
        <v>0</v>
      </c>
      <c r="F36" s="43">
        <f t="shared" si="5"/>
        <v>32100485.981746044</v>
      </c>
      <c r="G36" s="44">
        <v>1873676.6991350269</v>
      </c>
      <c r="H36" s="44">
        <v>1118460.1348421818</v>
      </c>
      <c r="I36" s="44">
        <v>6838259.61904193</v>
      </c>
      <c r="J36" s="44">
        <v>4104807.6037677061</v>
      </c>
      <c r="K36" s="44">
        <v>3418224.3752444144</v>
      </c>
      <c r="L36" s="44">
        <v>40728.63984245625</v>
      </c>
      <c r="M36" s="43">
        <f t="shared" si="6"/>
        <v>17394157.071873717</v>
      </c>
      <c r="N36" s="43">
        <f t="shared" si="7"/>
        <v>49494643.053619757</v>
      </c>
      <c r="O36" s="25"/>
    </row>
    <row r="37" spans="1:15" ht="15">
      <c r="A37" s="49" t="s">
        <v>96</v>
      </c>
      <c r="B37" s="42">
        <v>16731006.492786318</v>
      </c>
      <c r="C37" s="42">
        <v>0</v>
      </c>
      <c r="D37" s="42">
        <v>0</v>
      </c>
      <c r="E37" s="42">
        <v>0</v>
      </c>
      <c r="F37" s="43">
        <f t="shared" si="5"/>
        <v>16731006.492786318</v>
      </c>
      <c r="G37" s="44">
        <v>1060571.7164915246</v>
      </c>
      <c r="H37" s="42">
        <v>439460.32852626062</v>
      </c>
      <c r="I37" s="42">
        <v>2534493.1459163046</v>
      </c>
      <c r="J37" s="44">
        <v>1635648.7624595771</v>
      </c>
      <c r="K37" s="42">
        <v>1239575.8723413812</v>
      </c>
      <c r="L37" s="42">
        <v>14769.726536275344</v>
      </c>
      <c r="M37" s="43">
        <f t="shared" si="6"/>
        <v>6924519.5522713233</v>
      </c>
      <c r="N37" s="43">
        <f t="shared" si="7"/>
        <v>23655526.045057639</v>
      </c>
      <c r="O37" s="25"/>
    </row>
    <row r="38" spans="1:15" s="46" customFormat="1" ht="15">
      <c r="A38" s="49" t="s">
        <v>97</v>
      </c>
      <c r="B38" s="42">
        <v>96544276.356935725</v>
      </c>
      <c r="C38" s="42">
        <v>19200</v>
      </c>
      <c r="D38" s="42">
        <v>5128942.08</v>
      </c>
      <c r="E38" s="42">
        <v>0</v>
      </c>
      <c r="F38" s="43">
        <f t="shared" si="5"/>
        <v>101692418.43693572</v>
      </c>
      <c r="G38" s="44">
        <v>6858363.7666451922</v>
      </c>
      <c r="H38" s="42">
        <v>4305408.3276320985</v>
      </c>
      <c r="I38" s="42">
        <v>613386915.21621346</v>
      </c>
      <c r="J38" s="44">
        <v>27625153.536681563</v>
      </c>
      <c r="K38" s="42">
        <v>7925773.0019403463</v>
      </c>
      <c r="L38" s="42">
        <v>94436.736338002956</v>
      </c>
      <c r="M38" s="43">
        <f t="shared" si="6"/>
        <v>660196050.58545065</v>
      </c>
      <c r="N38" s="43">
        <f t="shared" si="7"/>
        <v>761888469.02238631</v>
      </c>
      <c r="O38" s="25"/>
    </row>
    <row r="39" spans="1:15">
      <c r="A39" s="51" t="s">
        <v>52</v>
      </c>
      <c r="B39" s="52">
        <f>SUM(B6,B20)</f>
        <v>8747880027.383379</v>
      </c>
      <c r="C39" s="52">
        <f>SUM(C6,C20)</f>
        <v>28827725.509999998</v>
      </c>
      <c r="D39" s="52">
        <f>SUM(D6,D20)</f>
        <v>432010143.40000004</v>
      </c>
      <c r="E39" s="52">
        <f>SUM(E6,E20)</f>
        <v>543265.93999999994</v>
      </c>
      <c r="F39" s="38">
        <f>F6+F20</f>
        <v>9209261162.2333794</v>
      </c>
      <c r="G39" s="38">
        <f t="shared" ref="G39:L39" si="8">SUM(G6,G20)</f>
        <v>669468219.84000003</v>
      </c>
      <c r="H39" s="52">
        <f t="shared" si="8"/>
        <v>76188739.100000009</v>
      </c>
      <c r="I39" s="52">
        <f t="shared" si="8"/>
        <v>2241227040.6865664</v>
      </c>
      <c r="J39" s="52">
        <f t="shared" si="8"/>
        <v>614112334.26842165</v>
      </c>
      <c r="K39" s="52">
        <f t="shared" si="8"/>
        <v>163021434.46000001</v>
      </c>
      <c r="L39" s="52">
        <f t="shared" si="8"/>
        <v>10000000.000000002</v>
      </c>
      <c r="M39" s="38">
        <f t="shared" si="6"/>
        <v>3774017768.3549881</v>
      </c>
      <c r="N39" s="38">
        <f>N6+N20</f>
        <v>12983278930.588367</v>
      </c>
    </row>
    <row r="40" spans="1:15">
      <c r="B40" s="40"/>
      <c r="C40" s="40"/>
      <c r="D40" s="40"/>
      <c r="E40" s="40"/>
      <c r="F40" s="39"/>
      <c r="G40" s="39"/>
      <c r="H40" s="39"/>
      <c r="I40" s="40"/>
      <c r="J40" s="40"/>
      <c r="K40" s="40"/>
      <c r="L40" s="40"/>
      <c r="M40" s="40"/>
      <c r="N40" s="39"/>
    </row>
    <row r="41" spans="1:15" ht="18.75">
      <c r="A41" s="53" t="s">
        <v>98</v>
      </c>
      <c r="B41" s="54"/>
      <c r="C41" s="55"/>
      <c r="D41" s="54"/>
      <c r="E41" s="55"/>
      <c r="G41" s="54"/>
      <c r="H41" s="54"/>
      <c r="I41" s="55"/>
      <c r="J41" s="55"/>
      <c r="K41" s="45"/>
      <c r="L41" s="55"/>
      <c r="M41" s="39"/>
      <c r="N41" s="39"/>
      <c r="O41" s="40"/>
    </row>
    <row r="42" spans="1:15" ht="18.75">
      <c r="A42" s="56" t="s">
        <v>99</v>
      </c>
      <c r="G42" s="54"/>
      <c r="K42" s="39"/>
      <c r="L42" s="45"/>
      <c r="N42" s="40"/>
    </row>
    <row r="43" spans="1:15">
      <c r="G43" s="40"/>
      <c r="K43" s="39"/>
      <c r="L43" s="40"/>
      <c r="N43" s="55"/>
    </row>
  </sheetData>
  <sheetProtection password="CCC5" sheet="1" objects="1" scenarios="1"/>
  <mergeCells count="8">
    <mergeCell ref="A1:N1"/>
    <mergeCell ref="A3:A4"/>
    <mergeCell ref="B3:F3"/>
    <mergeCell ref="G3:M3"/>
    <mergeCell ref="N3:N5"/>
    <mergeCell ref="B4:B5"/>
    <mergeCell ref="F4:F5"/>
    <mergeCell ref="M4:M5"/>
  </mergeCells>
  <pageMargins left="0" right="0" top="0.222440945" bottom="0" header="0.23622047244094499" footer="0.1574803149606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 tint="-0.249977111117893"/>
  </sheetPr>
  <dimension ref="A1:WRC69"/>
  <sheetViews>
    <sheetView topLeftCell="A46" zoomScale="80" zoomScaleNormal="80" workbookViewId="0">
      <selection activeCell="L17" sqref="L17"/>
    </sheetView>
  </sheetViews>
  <sheetFormatPr defaultRowHeight="18.75"/>
  <cols>
    <col min="1" max="1" width="7.42578125" style="179" bestFit="1" customWidth="1"/>
    <col min="2" max="2" width="34.7109375" style="180" customWidth="1"/>
    <col min="3" max="3" width="62" style="180" bestFit="1" customWidth="1"/>
    <col min="4" max="4" width="13.140625" style="179" hidden="1" customWidth="1"/>
    <col min="5" max="5" width="20.85546875" style="181" customWidth="1"/>
    <col min="6" max="7" width="17.85546875" style="182" bestFit="1" customWidth="1"/>
    <col min="8" max="8" width="16.28515625" style="182" bestFit="1" customWidth="1"/>
    <col min="9" max="9" width="19.140625" style="181" bestFit="1" customWidth="1"/>
    <col min="10" max="10" width="21.7109375" style="183" bestFit="1" customWidth="1"/>
    <col min="11" max="11" width="33.5703125" style="184" bestFit="1" customWidth="1"/>
    <col min="12" max="12" width="14.5703125" style="185" bestFit="1" customWidth="1"/>
    <col min="13" max="134" width="9.140625" style="73"/>
    <col min="135" max="135" width="7.28515625" style="73" bestFit="1" customWidth="1"/>
    <col min="136" max="136" width="38" style="73" bestFit="1" customWidth="1"/>
    <col min="137" max="137" width="43.140625" style="73" bestFit="1" customWidth="1"/>
    <col min="138" max="138" width="11.140625" style="73" customWidth="1"/>
    <col min="139" max="140" width="17.85546875" style="73" bestFit="1" customWidth="1"/>
    <col min="141" max="142" width="16.28515625" style="73" bestFit="1" customWidth="1"/>
    <col min="143" max="143" width="19.140625" style="73" bestFit="1" customWidth="1"/>
    <col min="144" max="144" width="21.7109375" style="73" bestFit="1" customWidth="1"/>
    <col min="145" max="145" width="33.5703125" style="73" bestFit="1" customWidth="1"/>
    <col min="146" max="146" width="14.5703125" style="73" bestFit="1" customWidth="1"/>
    <col min="147" max="147" width="16" style="73" customWidth="1"/>
    <col min="148" max="390" width="9.140625" style="73"/>
    <col min="391" max="391" width="7.28515625" style="73" bestFit="1" customWidth="1"/>
    <col min="392" max="392" width="38" style="73" bestFit="1" customWidth="1"/>
    <col min="393" max="393" width="43.140625" style="73" bestFit="1" customWidth="1"/>
    <col min="394" max="394" width="11.140625" style="73" customWidth="1"/>
    <col min="395" max="396" width="17.85546875" style="73" bestFit="1" customWidth="1"/>
    <col min="397" max="398" width="16.28515625" style="73" bestFit="1" customWidth="1"/>
    <col min="399" max="399" width="19.140625" style="73" bestFit="1" customWidth="1"/>
    <col min="400" max="400" width="21.7109375" style="73" bestFit="1" customWidth="1"/>
    <col min="401" max="401" width="33.5703125" style="73" bestFit="1" customWidth="1"/>
    <col min="402" max="402" width="14.5703125" style="73" bestFit="1" customWidth="1"/>
    <col min="403" max="403" width="16" style="73" customWidth="1"/>
    <col min="404" max="646" width="9.140625" style="73"/>
    <col min="647" max="647" width="7.28515625" style="73" bestFit="1" customWidth="1"/>
    <col min="648" max="648" width="38" style="73" bestFit="1" customWidth="1"/>
    <col min="649" max="649" width="43.140625" style="73" bestFit="1" customWidth="1"/>
    <col min="650" max="650" width="11.140625" style="73" customWidth="1"/>
    <col min="651" max="652" width="17.85546875" style="73" bestFit="1" customWidth="1"/>
    <col min="653" max="654" width="16.28515625" style="73" bestFit="1" customWidth="1"/>
    <col min="655" max="655" width="19.140625" style="73" bestFit="1" customWidth="1"/>
    <col min="656" max="656" width="21.7109375" style="73" bestFit="1" customWidth="1"/>
    <col min="657" max="657" width="33.5703125" style="73" bestFit="1" customWidth="1"/>
    <col min="658" max="658" width="14.5703125" style="73" bestFit="1" customWidth="1"/>
    <col min="659" max="659" width="16" style="73" customWidth="1"/>
    <col min="660" max="902" width="9.140625" style="73"/>
    <col min="903" max="903" width="7.28515625" style="73" bestFit="1" customWidth="1"/>
    <col min="904" max="904" width="38" style="73" bestFit="1" customWidth="1"/>
    <col min="905" max="905" width="43.140625" style="73" bestFit="1" customWidth="1"/>
    <col min="906" max="906" width="11.140625" style="73" customWidth="1"/>
    <col min="907" max="908" width="17.85546875" style="73" bestFit="1" customWidth="1"/>
    <col min="909" max="910" width="16.28515625" style="73" bestFit="1" customWidth="1"/>
    <col min="911" max="911" width="19.140625" style="73" bestFit="1" customWidth="1"/>
    <col min="912" max="912" width="21.7109375" style="73" bestFit="1" customWidth="1"/>
    <col min="913" max="913" width="33.5703125" style="73" bestFit="1" customWidth="1"/>
    <col min="914" max="914" width="14.5703125" style="73" bestFit="1" customWidth="1"/>
    <col min="915" max="915" width="16" style="73" customWidth="1"/>
    <col min="916" max="1158" width="9.140625" style="73"/>
    <col min="1159" max="1159" width="7.28515625" style="73" bestFit="1" customWidth="1"/>
    <col min="1160" max="1160" width="38" style="73" bestFit="1" customWidth="1"/>
    <col min="1161" max="1161" width="43.140625" style="73" bestFit="1" customWidth="1"/>
    <col min="1162" max="1162" width="11.140625" style="73" customWidth="1"/>
    <col min="1163" max="1164" width="17.85546875" style="73" bestFit="1" customWidth="1"/>
    <col min="1165" max="1166" width="16.28515625" style="73" bestFit="1" customWidth="1"/>
    <col min="1167" max="1167" width="19.140625" style="73" bestFit="1" customWidth="1"/>
    <col min="1168" max="1168" width="21.7109375" style="73" bestFit="1" customWidth="1"/>
    <col min="1169" max="1169" width="33.5703125" style="73" bestFit="1" customWidth="1"/>
    <col min="1170" max="1170" width="14.5703125" style="73" bestFit="1" customWidth="1"/>
    <col min="1171" max="1171" width="16" style="73" customWidth="1"/>
    <col min="1172" max="1414" width="9.140625" style="73"/>
    <col min="1415" max="1415" width="7.28515625" style="73" bestFit="1" customWidth="1"/>
    <col min="1416" max="1416" width="38" style="73" bestFit="1" customWidth="1"/>
    <col min="1417" max="1417" width="43.140625" style="73" bestFit="1" customWidth="1"/>
    <col min="1418" max="1418" width="11.140625" style="73" customWidth="1"/>
    <col min="1419" max="1420" width="17.85546875" style="73" bestFit="1" customWidth="1"/>
    <col min="1421" max="1422" width="16.28515625" style="73" bestFit="1" customWidth="1"/>
    <col min="1423" max="1423" width="19.140625" style="73" bestFit="1" customWidth="1"/>
    <col min="1424" max="1424" width="21.7109375" style="73" bestFit="1" customWidth="1"/>
    <col min="1425" max="1425" width="33.5703125" style="73" bestFit="1" customWidth="1"/>
    <col min="1426" max="1426" width="14.5703125" style="73" bestFit="1" customWidth="1"/>
    <col min="1427" max="1427" width="16" style="73" customWidth="1"/>
    <col min="1428" max="1670" width="9.140625" style="73"/>
    <col min="1671" max="1671" width="7.28515625" style="73" bestFit="1" customWidth="1"/>
    <col min="1672" max="1672" width="38" style="73" bestFit="1" customWidth="1"/>
    <col min="1673" max="1673" width="43.140625" style="73" bestFit="1" customWidth="1"/>
    <col min="1674" max="1674" width="11.140625" style="73" customWidth="1"/>
    <col min="1675" max="1676" width="17.85546875" style="73" bestFit="1" customWidth="1"/>
    <col min="1677" max="1678" width="16.28515625" style="73" bestFit="1" customWidth="1"/>
    <col min="1679" max="1679" width="19.140625" style="73" bestFit="1" customWidth="1"/>
    <col min="1680" max="1680" width="21.7109375" style="73" bestFit="1" customWidth="1"/>
    <col min="1681" max="1681" width="33.5703125" style="73" bestFit="1" customWidth="1"/>
    <col min="1682" max="1682" width="14.5703125" style="73" bestFit="1" customWidth="1"/>
    <col min="1683" max="1683" width="16" style="73" customWidth="1"/>
    <col min="1684" max="1926" width="9.140625" style="73"/>
    <col min="1927" max="1927" width="7.28515625" style="73" bestFit="1" customWidth="1"/>
    <col min="1928" max="1928" width="38" style="73" bestFit="1" customWidth="1"/>
    <col min="1929" max="1929" width="43.140625" style="73" bestFit="1" customWidth="1"/>
    <col min="1930" max="1930" width="11.140625" style="73" customWidth="1"/>
    <col min="1931" max="1932" width="17.85546875" style="73" bestFit="1" customWidth="1"/>
    <col min="1933" max="1934" width="16.28515625" style="73" bestFit="1" customWidth="1"/>
    <col min="1935" max="1935" width="19.140625" style="73" bestFit="1" customWidth="1"/>
    <col min="1936" max="1936" width="21.7109375" style="73" bestFit="1" customWidth="1"/>
    <col min="1937" max="1937" width="33.5703125" style="73" bestFit="1" customWidth="1"/>
    <col min="1938" max="1938" width="14.5703125" style="73" bestFit="1" customWidth="1"/>
    <col min="1939" max="1939" width="16" style="73" customWidth="1"/>
    <col min="1940" max="2182" width="9.140625" style="73"/>
    <col min="2183" max="2183" width="7.28515625" style="73" bestFit="1" customWidth="1"/>
    <col min="2184" max="2184" width="38" style="73" bestFit="1" customWidth="1"/>
    <col min="2185" max="2185" width="43.140625" style="73" bestFit="1" customWidth="1"/>
    <col min="2186" max="2186" width="11.140625" style="73" customWidth="1"/>
    <col min="2187" max="2188" width="17.85546875" style="73" bestFit="1" customWidth="1"/>
    <col min="2189" max="2190" width="16.28515625" style="73" bestFit="1" customWidth="1"/>
    <col min="2191" max="2191" width="19.140625" style="73" bestFit="1" customWidth="1"/>
    <col min="2192" max="2192" width="21.7109375" style="73" bestFit="1" customWidth="1"/>
    <col min="2193" max="2193" width="33.5703125" style="73" bestFit="1" customWidth="1"/>
    <col min="2194" max="2194" width="14.5703125" style="73" bestFit="1" customWidth="1"/>
    <col min="2195" max="2195" width="16" style="73" customWidth="1"/>
    <col min="2196" max="2438" width="9.140625" style="73"/>
    <col min="2439" max="2439" width="7.28515625" style="73" bestFit="1" customWidth="1"/>
    <col min="2440" max="2440" width="38" style="73" bestFit="1" customWidth="1"/>
    <col min="2441" max="2441" width="43.140625" style="73" bestFit="1" customWidth="1"/>
    <col min="2442" max="2442" width="11.140625" style="73" customWidth="1"/>
    <col min="2443" max="2444" width="17.85546875" style="73" bestFit="1" customWidth="1"/>
    <col min="2445" max="2446" width="16.28515625" style="73" bestFit="1" customWidth="1"/>
    <col min="2447" max="2447" width="19.140625" style="73" bestFit="1" customWidth="1"/>
    <col min="2448" max="2448" width="21.7109375" style="73" bestFit="1" customWidth="1"/>
    <col min="2449" max="2449" width="33.5703125" style="73" bestFit="1" customWidth="1"/>
    <col min="2450" max="2450" width="14.5703125" style="73" bestFit="1" customWidth="1"/>
    <col min="2451" max="2451" width="16" style="73" customWidth="1"/>
    <col min="2452" max="2694" width="9.140625" style="73"/>
    <col min="2695" max="2695" width="7.28515625" style="73" bestFit="1" customWidth="1"/>
    <col min="2696" max="2696" width="38" style="73" bestFit="1" customWidth="1"/>
    <col min="2697" max="2697" width="43.140625" style="73" bestFit="1" customWidth="1"/>
    <col min="2698" max="2698" width="11.140625" style="73" customWidth="1"/>
    <col min="2699" max="2700" width="17.85546875" style="73" bestFit="1" customWidth="1"/>
    <col min="2701" max="2702" width="16.28515625" style="73" bestFit="1" customWidth="1"/>
    <col min="2703" max="2703" width="19.140625" style="73" bestFit="1" customWidth="1"/>
    <col min="2704" max="2704" width="21.7109375" style="73" bestFit="1" customWidth="1"/>
    <col min="2705" max="2705" width="33.5703125" style="73" bestFit="1" customWidth="1"/>
    <col min="2706" max="2706" width="14.5703125" style="73" bestFit="1" customWidth="1"/>
    <col min="2707" max="2707" width="16" style="73" customWidth="1"/>
    <col min="2708" max="2950" width="9.140625" style="73"/>
    <col min="2951" max="2951" width="7.28515625" style="73" bestFit="1" customWidth="1"/>
    <col min="2952" max="2952" width="38" style="73" bestFit="1" customWidth="1"/>
    <col min="2953" max="2953" width="43.140625" style="73" bestFit="1" customWidth="1"/>
    <col min="2954" max="2954" width="11.140625" style="73" customWidth="1"/>
    <col min="2955" max="2956" width="17.85546875" style="73" bestFit="1" customWidth="1"/>
    <col min="2957" max="2958" width="16.28515625" style="73" bestFit="1" customWidth="1"/>
    <col min="2959" max="2959" width="19.140625" style="73" bestFit="1" customWidth="1"/>
    <col min="2960" max="2960" width="21.7109375" style="73" bestFit="1" customWidth="1"/>
    <col min="2961" max="2961" width="33.5703125" style="73" bestFit="1" customWidth="1"/>
    <col min="2962" max="2962" width="14.5703125" style="73" bestFit="1" customWidth="1"/>
    <col min="2963" max="2963" width="16" style="73" customWidth="1"/>
    <col min="2964" max="3206" width="9.140625" style="73"/>
    <col min="3207" max="3207" width="7.28515625" style="73" bestFit="1" customWidth="1"/>
    <col min="3208" max="3208" width="38" style="73" bestFit="1" customWidth="1"/>
    <col min="3209" max="3209" width="43.140625" style="73" bestFit="1" customWidth="1"/>
    <col min="3210" max="3210" width="11.140625" style="73" customWidth="1"/>
    <col min="3211" max="3212" width="17.85546875" style="73" bestFit="1" customWidth="1"/>
    <col min="3213" max="3214" width="16.28515625" style="73" bestFit="1" customWidth="1"/>
    <col min="3215" max="3215" width="19.140625" style="73" bestFit="1" customWidth="1"/>
    <col min="3216" max="3216" width="21.7109375" style="73" bestFit="1" customWidth="1"/>
    <col min="3217" max="3217" width="33.5703125" style="73" bestFit="1" customWidth="1"/>
    <col min="3218" max="3218" width="14.5703125" style="73" bestFit="1" customWidth="1"/>
    <col min="3219" max="3219" width="16" style="73" customWidth="1"/>
    <col min="3220" max="3462" width="9.140625" style="73"/>
    <col min="3463" max="3463" width="7.28515625" style="73" bestFit="1" customWidth="1"/>
    <col min="3464" max="3464" width="38" style="73" bestFit="1" customWidth="1"/>
    <col min="3465" max="3465" width="43.140625" style="73" bestFit="1" customWidth="1"/>
    <col min="3466" max="3466" width="11.140625" style="73" customWidth="1"/>
    <col min="3467" max="3468" width="17.85546875" style="73" bestFit="1" customWidth="1"/>
    <col min="3469" max="3470" width="16.28515625" style="73" bestFit="1" customWidth="1"/>
    <col min="3471" max="3471" width="19.140625" style="73" bestFit="1" customWidth="1"/>
    <col min="3472" max="3472" width="21.7109375" style="73" bestFit="1" customWidth="1"/>
    <col min="3473" max="3473" width="33.5703125" style="73" bestFit="1" customWidth="1"/>
    <col min="3474" max="3474" width="14.5703125" style="73" bestFit="1" customWidth="1"/>
    <col min="3475" max="3475" width="16" style="73" customWidth="1"/>
    <col min="3476" max="3718" width="9.140625" style="73"/>
    <col min="3719" max="3719" width="7.28515625" style="73" bestFit="1" customWidth="1"/>
    <col min="3720" max="3720" width="38" style="73" bestFit="1" customWidth="1"/>
    <col min="3721" max="3721" width="43.140625" style="73" bestFit="1" customWidth="1"/>
    <col min="3722" max="3722" width="11.140625" style="73" customWidth="1"/>
    <col min="3723" max="3724" width="17.85546875" style="73" bestFit="1" customWidth="1"/>
    <col min="3725" max="3726" width="16.28515625" style="73" bestFit="1" customWidth="1"/>
    <col min="3727" max="3727" width="19.140625" style="73" bestFit="1" customWidth="1"/>
    <col min="3728" max="3728" width="21.7109375" style="73" bestFit="1" customWidth="1"/>
    <col min="3729" max="3729" width="33.5703125" style="73" bestFit="1" customWidth="1"/>
    <col min="3730" max="3730" width="14.5703125" style="73" bestFit="1" customWidth="1"/>
    <col min="3731" max="3731" width="16" style="73" customWidth="1"/>
    <col min="3732" max="3974" width="9.140625" style="73"/>
    <col min="3975" max="3975" width="7.28515625" style="73" bestFit="1" customWidth="1"/>
    <col min="3976" max="3976" width="38" style="73" bestFit="1" customWidth="1"/>
    <col min="3977" max="3977" width="43.140625" style="73" bestFit="1" customWidth="1"/>
    <col min="3978" max="3978" width="11.140625" style="73" customWidth="1"/>
    <col min="3979" max="3980" width="17.85546875" style="73" bestFit="1" customWidth="1"/>
    <col min="3981" max="3982" width="16.28515625" style="73" bestFit="1" customWidth="1"/>
    <col min="3983" max="3983" width="19.140625" style="73" bestFit="1" customWidth="1"/>
    <col min="3984" max="3984" width="21.7109375" style="73" bestFit="1" customWidth="1"/>
    <col min="3985" max="3985" width="33.5703125" style="73" bestFit="1" customWidth="1"/>
    <col min="3986" max="3986" width="14.5703125" style="73" bestFit="1" customWidth="1"/>
    <col min="3987" max="3987" width="16" style="73" customWidth="1"/>
    <col min="3988" max="4230" width="9.140625" style="73"/>
    <col min="4231" max="4231" width="7.28515625" style="73" bestFit="1" customWidth="1"/>
    <col min="4232" max="4232" width="38" style="73" bestFit="1" customWidth="1"/>
    <col min="4233" max="4233" width="43.140625" style="73" bestFit="1" customWidth="1"/>
    <col min="4234" max="4234" width="11.140625" style="73" customWidth="1"/>
    <col min="4235" max="4236" width="17.85546875" style="73" bestFit="1" customWidth="1"/>
    <col min="4237" max="4238" width="16.28515625" style="73" bestFit="1" customWidth="1"/>
    <col min="4239" max="4239" width="19.140625" style="73" bestFit="1" customWidth="1"/>
    <col min="4240" max="4240" width="21.7109375" style="73" bestFit="1" customWidth="1"/>
    <col min="4241" max="4241" width="33.5703125" style="73" bestFit="1" customWidth="1"/>
    <col min="4242" max="4242" width="14.5703125" style="73" bestFit="1" customWidth="1"/>
    <col min="4243" max="4243" width="16" style="73" customWidth="1"/>
    <col min="4244" max="4486" width="9.140625" style="73"/>
    <col min="4487" max="4487" width="7.28515625" style="73" bestFit="1" customWidth="1"/>
    <col min="4488" max="4488" width="38" style="73" bestFit="1" customWidth="1"/>
    <col min="4489" max="4489" width="43.140625" style="73" bestFit="1" customWidth="1"/>
    <col min="4490" max="4490" width="11.140625" style="73" customWidth="1"/>
    <col min="4491" max="4492" width="17.85546875" style="73" bestFit="1" customWidth="1"/>
    <col min="4493" max="4494" width="16.28515625" style="73" bestFit="1" customWidth="1"/>
    <col min="4495" max="4495" width="19.140625" style="73" bestFit="1" customWidth="1"/>
    <col min="4496" max="4496" width="21.7109375" style="73" bestFit="1" customWidth="1"/>
    <col min="4497" max="4497" width="33.5703125" style="73" bestFit="1" customWidth="1"/>
    <col min="4498" max="4498" width="14.5703125" style="73" bestFit="1" customWidth="1"/>
    <col min="4499" max="4499" width="16" style="73" customWidth="1"/>
    <col min="4500" max="4742" width="9.140625" style="73"/>
    <col min="4743" max="4743" width="7.28515625" style="73" bestFit="1" customWidth="1"/>
    <col min="4744" max="4744" width="38" style="73" bestFit="1" customWidth="1"/>
    <col min="4745" max="4745" width="43.140625" style="73" bestFit="1" customWidth="1"/>
    <col min="4746" max="4746" width="11.140625" style="73" customWidth="1"/>
    <col min="4747" max="4748" width="17.85546875" style="73" bestFit="1" customWidth="1"/>
    <col min="4749" max="4750" width="16.28515625" style="73" bestFit="1" customWidth="1"/>
    <col min="4751" max="4751" width="19.140625" style="73" bestFit="1" customWidth="1"/>
    <col min="4752" max="4752" width="21.7109375" style="73" bestFit="1" customWidth="1"/>
    <col min="4753" max="4753" width="33.5703125" style="73" bestFit="1" customWidth="1"/>
    <col min="4754" max="4754" width="14.5703125" style="73" bestFit="1" customWidth="1"/>
    <col min="4755" max="4755" width="16" style="73" customWidth="1"/>
    <col min="4756" max="4998" width="9.140625" style="73"/>
    <col min="4999" max="4999" width="7.28515625" style="73" bestFit="1" customWidth="1"/>
    <col min="5000" max="5000" width="38" style="73" bestFit="1" customWidth="1"/>
    <col min="5001" max="5001" width="43.140625" style="73" bestFit="1" customWidth="1"/>
    <col min="5002" max="5002" width="11.140625" style="73" customWidth="1"/>
    <col min="5003" max="5004" width="17.85546875" style="73" bestFit="1" customWidth="1"/>
    <col min="5005" max="5006" width="16.28515625" style="73" bestFit="1" customWidth="1"/>
    <col min="5007" max="5007" width="19.140625" style="73" bestFit="1" customWidth="1"/>
    <col min="5008" max="5008" width="21.7109375" style="73" bestFit="1" customWidth="1"/>
    <col min="5009" max="5009" width="33.5703125" style="73" bestFit="1" customWidth="1"/>
    <col min="5010" max="5010" width="14.5703125" style="73" bestFit="1" customWidth="1"/>
    <col min="5011" max="5011" width="16" style="73" customWidth="1"/>
    <col min="5012" max="5254" width="9.140625" style="73"/>
    <col min="5255" max="5255" width="7.28515625" style="73" bestFit="1" customWidth="1"/>
    <col min="5256" max="5256" width="38" style="73" bestFit="1" customWidth="1"/>
    <col min="5257" max="5257" width="43.140625" style="73" bestFit="1" customWidth="1"/>
    <col min="5258" max="5258" width="11.140625" style="73" customWidth="1"/>
    <col min="5259" max="5260" width="17.85546875" style="73" bestFit="1" customWidth="1"/>
    <col min="5261" max="5262" width="16.28515625" style="73" bestFit="1" customWidth="1"/>
    <col min="5263" max="5263" width="19.140625" style="73" bestFit="1" customWidth="1"/>
    <col min="5264" max="5264" width="21.7109375" style="73" bestFit="1" customWidth="1"/>
    <col min="5265" max="5265" width="33.5703125" style="73" bestFit="1" customWidth="1"/>
    <col min="5266" max="5266" width="14.5703125" style="73" bestFit="1" customWidth="1"/>
    <col min="5267" max="5267" width="16" style="73" customWidth="1"/>
    <col min="5268" max="5510" width="9.140625" style="73"/>
    <col min="5511" max="5511" width="7.28515625" style="73" bestFit="1" customWidth="1"/>
    <col min="5512" max="5512" width="38" style="73" bestFit="1" customWidth="1"/>
    <col min="5513" max="5513" width="43.140625" style="73" bestFit="1" customWidth="1"/>
    <col min="5514" max="5514" width="11.140625" style="73" customWidth="1"/>
    <col min="5515" max="5516" width="17.85546875" style="73" bestFit="1" customWidth="1"/>
    <col min="5517" max="5518" width="16.28515625" style="73" bestFit="1" customWidth="1"/>
    <col min="5519" max="5519" width="19.140625" style="73" bestFit="1" customWidth="1"/>
    <col min="5520" max="5520" width="21.7109375" style="73" bestFit="1" customWidth="1"/>
    <col min="5521" max="5521" width="33.5703125" style="73" bestFit="1" customWidth="1"/>
    <col min="5522" max="5522" width="14.5703125" style="73" bestFit="1" customWidth="1"/>
    <col min="5523" max="5523" width="16" style="73" customWidth="1"/>
    <col min="5524" max="5766" width="9.140625" style="73"/>
    <col min="5767" max="5767" width="7.28515625" style="73" bestFit="1" customWidth="1"/>
    <col min="5768" max="5768" width="38" style="73" bestFit="1" customWidth="1"/>
    <col min="5769" max="5769" width="43.140625" style="73" bestFit="1" customWidth="1"/>
    <col min="5770" max="5770" width="11.140625" style="73" customWidth="1"/>
    <col min="5771" max="5772" width="17.85546875" style="73" bestFit="1" customWidth="1"/>
    <col min="5773" max="5774" width="16.28515625" style="73" bestFit="1" customWidth="1"/>
    <col min="5775" max="5775" width="19.140625" style="73" bestFit="1" customWidth="1"/>
    <col min="5776" max="5776" width="21.7109375" style="73" bestFit="1" customWidth="1"/>
    <col min="5777" max="5777" width="33.5703125" style="73" bestFit="1" customWidth="1"/>
    <col min="5778" max="5778" width="14.5703125" style="73" bestFit="1" customWidth="1"/>
    <col min="5779" max="5779" width="16" style="73" customWidth="1"/>
    <col min="5780" max="6022" width="9.140625" style="73"/>
    <col min="6023" max="6023" width="7.28515625" style="73" bestFit="1" customWidth="1"/>
    <col min="6024" max="6024" width="38" style="73" bestFit="1" customWidth="1"/>
    <col min="6025" max="6025" width="43.140625" style="73" bestFit="1" customWidth="1"/>
    <col min="6026" max="6026" width="11.140625" style="73" customWidth="1"/>
    <col min="6027" max="6028" width="17.85546875" style="73" bestFit="1" customWidth="1"/>
    <col min="6029" max="6030" width="16.28515625" style="73" bestFit="1" customWidth="1"/>
    <col min="6031" max="6031" width="19.140625" style="73" bestFit="1" customWidth="1"/>
    <col min="6032" max="6032" width="21.7109375" style="73" bestFit="1" customWidth="1"/>
    <col min="6033" max="6033" width="33.5703125" style="73" bestFit="1" customWidth="1"/>
    <col min="6034" max="6034" width="14.5703125" style="73" bestFit="1" customWidth="1"/>
    <col min="6035" max="6035" width="16" style="73" customWidth="1"/>
    <col min="6036" max="6278" width="9.140625" style="73"/>
    <col min="6279" max="6279" width="7.28515625" style="73" bestFit="1" customWidth="1"/>
    <col min="6280" max="6280" width="38" style="73" bestFit="1" customWidth="1"/>
    <col min="6281" max="6281" width="43.140625" style="73" bestFit="1" customWidth="1"/>
    <col min="6282" max="6282" width="11.140625" style="73" customWidth="1"/>
    <col min="6283" max="6284" width="17.85546875" style="73" bestFit="1" customWidth="1"/>
    <col min="6285" max="6286" width="16.28515625" style="73" bestFit="1" customWidth="1"/>
    <col min="6287" max="6287" width="19.140625" style="73" bestFit="1" customWidth="1"/>
    <col min="6288" max="6288" width="21.7109375" style="73" bestFit="1" customWidth="1"/>
    <col min="6289" max="6289" width="33.5703125" style="73" bestFit="1" customWidth="1"/>
    <col min="6290" max="6290" width="14.5703125" style="73" bestFit="1" customWidth="1"/>
    <col min="6291" max="6291" width="16" style="73" customWidth="1"/>
    <col min="6292" max="6534" width="9.140625" style="73"/>
    <col min="6535" max="6535" width="7.28515625" style="73" bestFit="1" customWidth="1"/>
    <col min="6536" max="6536" width="38" style="73" bestFit="1" customWidth="1"/>
    <col min="6537" max="6537" width="43.140625" style="73" bestFit="1" customWidth="1"/>
    <col min="6538" max="6538" width="11.140625" style="73" customWidth="1"/>
    <col min="6539" max="6540" width="17.85546875" style="73" bestFit="1" customWidth="1"/>
    <col min="6541" max="6542" width="16.28515625" style="73" bestFit="1" customWidth="1"/>
    <col min="6543" max="6543" width="19.140625" style="73" bestFit="1" customWidth="1"/>
    <col min="6544" max="6544" width="21.7109375" style="73" bestFit="1" customWidth="1"/>
    <col min="6545" max="6545" width="33.5703125" style="73" bestFit="1" customWidth="1"/>
    <col min="6546" max="6546" width="14.5703125" style="73" bestFit="1" customWidth="1"/>
    <col min="6547" max="6547" width="16" style="73" customWidth="1"/>
    <col min="6548" max="6790" width="9.140625" style="73"/>
    <col min="6791" max="6791" width="7.28515625" style="73" bestFit="1" customWidth="1"/>
    <col min="6792" max="6792" width="38" style="73" bestFit="1" customWidth="1"/>
    <col min="6793" max="6793" width="43.140625" style="73" bestFit="1" customWidth="1"/>
    <col min="6794" max="6794" width="11.140625" style="73" customWidth="1"/>
    <col min="6795" max="6796" width="17.85546875" style="73" bestFit="1" customWidth="1"/>
    <col min="6797" max="6798" width="16.28515625" style="73" bestFit="1" customWidth="1"/>
    <col min="6799" max="6799" width="19.140625" style="73" bestFit="1" customWidth="1"/>
    <col min="6800" max="6800" width="21.7109375" style="73" bestFit="1" customWidth="1"/>
    <col min="6801" max="6801" width="33.5703125" style="73" bestFit="1" customWidth="1"/>
    <col min="6802" max="6802" width="14.5703125" style="73" bestFit="1" customWidth="1"/>
    <col min="6803" max="6803" width="16" style="73" customWidth="1"/>
    <col min="6804" max="7046" width="9.140625" style="73"/>
    <col min="7047" max="7047" width="7.28515625" style="73" bestFit="1" customWidth="1"/>
    <col min="7048" max="7048" width="38" style="73" bestFit="1" customWidth="1"/>
    <col min="7049" max="7049" width="43.140625" style="73" bestFit="1" customWidth="1"/>
    <col min="7050" max="7050" width="11.140625" style="73" customWidth="1"/>
    <col min="7051" max="7052" width="17.85546875" style="73" bestFit="1" customWidth="1"/>
    <col min="7053" max="7054" width="16.28515625" style="73" bestFit="1" customWidth="1"/>
    <col min="7055" max="7055" width="19.140625" style="73" bestFit="1" customWidth="1"/>
    <col min="7056" max="7056" width="21.7109375" style="73" bestFit="1" customWidth="1"/>
    <col min="7057" max="7057" width="33.5703125" style="73" bestFit="1" customWidth="1"/>
    <col min="7058" max="7058" width="14.5703125" style="73" bestFit="1" customWidth="1"/>
    <col min="7059" max="7059" width="16" style="73" customWidth="1"/>
    <col min="7060" max="7302" width="9.140625" style="73"/>
    <col min="7303" max="7303" width="7.28515625" style="73" bestFit="1" customWidth="1"/>
    <col min="7304" max="7304" width="38" style="73" bestFit="1" customWidth="1"/>
    <col min="7305" max="7305" width="43.140625" style="73" bestFit="1" customWidth="1"/>
    <col min="7306" max="7306" width="11.140625" style="73" customWidth="1"/>
    <col min="7307" max="7308" width="17.85546875" style="73" bestFit="1" customWidth="1"/>
    <col min="7309" max="7310" width="16.28515625" style="73" bestFit="1" customWidth="1"/>
    <col min="7311" max="7311" width="19.140625" style="73" bestFit="1" customWidth="1"/>
    <col min="7312" max="7312" width="21.7109375" style="73" bestFit="1" customWidth="1"/>
    <col min="7313" max="7313" width="33.5703125" style="73" bestFit="1" customWidth="1"/>
    <col min="7314" max="7314" width="14.5703125" style="73" bestFit="1" customWidth="1"/>
    <col min="7315" max="7315" width="16" style="73" customWidth="1"/>
    <col min="7316" max="7558" width="9.140625" style="73"/>
    <col min="7559" max="7559" width="7.28515625" style="73" bestFit="1" customWidth="1"/>
    <col min="7560" max="7560" width="38" style="73" bestFit="1" customWidth="1"/>
    <col min="7561" max="7561" width="43.140625" style="73" bestFit="1" customWidth="1"/>
    <col min="7562" max="7562" width="11.140625" style="73" customWidth="1"/>
    <col min="7563" max="7564" width="17.85546875" style="73" bestFit="1" customWidth="1"/>
    <col min="7565" max="7566" width="16.28515625" style="73" bestFit="1" customWidth="1"/>
    <col min="7567" max="7567" width="19.140625" style="73" bestFit="1" customWidth="1"/>
    <col min="7568" max="7568" width="21.7109375" style="73" bestFit="1" customWidth="1"/>
    <col min="7569" max="7569" width="33.5703125" style="73" bestFit="1" customWidth="1"/>
    <col min="7570" max="7570" width="14.5703125" style="73" bestFit="1" customWidth="1"/>
    <col min="7571" max="7571" width="16" style="73" customWidth="1"/>
    <col min="7572" max="7814" width="9.140625" style="73"/>
    <col min="7815" max="7815" width="7.28515625" style="73" bestFit="1" customWidth="1"/>
    <col min="7816" max="7816" width="38" style="73" bestFit="1" customWidth="1"/>
    <col min="7817" max="7817" width="43.140625" style="73" bestFit="1" customWidth="1"/>
    <col min="7818" max="7818" width="11.140625" style="73" customWidth="1"/>
    <col min="7819" max="7820" width="17.85546875" style="73" bestFit="1" customWidth="1"/>
    <col min="7821" max="7822" width="16.28515625" style="73" bestFit="1" customWidth="1"/>
    <col min="7823" max="7823" width="19.140625" style="73" bestFit="1" customWidth="1"/>
    <col min="7824" max="7824" width="21.7109375" style="73" bestFit="1" customWidth="1"/>
    <col min="7825" max="7825" width="33.5703125" style="73" bestFit="1" customWidth="1"/>
    <col min="7826" max="7826" width="14.5703125" style="73" bestFit="1" customWidth="1"/>
    <col min="7827" max="7827" width="16" style="73" customWidth="1"/>
    <col min="7828" max="8070" width="9.140625" style="73"/>
    <col min="8071" max="8071" width="7.28515625" style="73" bestFit="1" customWidth="1"/>
    <col min="8072" max="8072" width="38" style="73" bestFit="1" customWidth="1"/>
    <col min="8073" max="8073" width="43.140625" style="73" bestFit="1" customWidth="1"/>
    <col min="8074" max="8074" width="11.140625" style="73" customWidth="1"/>
    <col min="8075" max="8076" width="17.85546875" style="73" bestFit="1" customWidth="1"/>
    <col min="8077" max="8078" width="16.28515625" style="73" bestFit="1" customWidth="1"/>
    <col min="8079" max="8079" width="19.140625" style="73" bestFit="1" customWidth="1"/>
    <col min="8080" max="8080" width="21.7109375" style="73" bestFit="1" customWidth="1"/>
    <col min="8081" max="8081" width="33.5703125" style="73" bestFit="1" customWidth="1"/>
    <col min="8082" max="8082" width="14.5703125" style="73" bestFit="1" customWidth="1"/>
    <col min="8083" max="8083" width="16" style="73" customWidth="1"/>
    <col min="8084" max="8326" width="9.140625" style="73"/>
    <col min="8327" max="8327" width="7.28515625" style="73" bestFit="1" customWidth="1"/>
    <col min="8328" max="8328" width="38" style="73" bestFit="1" customWidth="1"/>
    <col min="8329" max="8329" width="43.140625" style="73" bestFit="1" customWidth="1"/>
    <col min="8330" max="8330" width="11.140625" style="73" customWidth="1"/>
    <col min="8331" max="8332" width="17.85546875" style="73" bestFit="1" customWidth="1"/>
    <col min="8333" max="8334" width="16.28515625" style="73" bestFit="1" customWidth="1"/>
    <col min="8335" max="8335" width="19.140625" style="73" bestFit="1" customWidth="1"/>
    <col min="8336" max="8336" width="21.7109375" style="73" bestFit="1" customWidth="1"/>
    <col min="8337" max="8337" width="33.5703125" style="73" bestFit="1" customWidth="1"/>
    <col min="8338" max="8338" width="14.5703125" style="73" bestFit="1" customWidth="1"/>
    <col min="8339" max="8339" width="16" style="73" customWidth="1"/>
    <col min="8340" max="8582" width="9.140625" style="73"/>
    <col min="8583" max="8583" width="7.28515625" style="73" bestFit="1" customWidth="1"/>
    <col min="8584" max="8584" width="38" style="73" bestFit="1" customWidth="1"/>
    <col min="8585" max="8585" width="43.140625" style="73" bestFit="1" customWidth="1"/>
    <col min="8586" max="8586" width="11.140625" style="73" customWidth="1"/>
    <col min="8587" max="8588" width="17.85546875" style="73" bestFit="1" customWidth="1"/>
    <col min="8589" max="8590" width="16.28515625" style="73" bestFit="1" customWidth="1"/>
    <col min="8591" max="8591" width="19.140625" style="73" bestFit="1" customWidth="1"/>
    <col min="8592" max="8592" width="21.7109375" style="73" bestFit="1" customWidth="1"/>
    <col min="8593" max="8593" width="33.5703125" style="73" bestFit="1" customWidth="1"/>
    <col min="8594" max="8594" width="14.5703125" style="73" bestFit="1" customWidth="1"/>
    <col min="8595" max="8595" width="16" style="73" customWidth="1"/>
    <col min="8596" max="8838" width="9.140625" style="73"/>
    <col min="8839" max="8839" width="7.28515625" style="73" bestFit="1" customWidth="1"/>
    <col min="8840" max="8840" width="38" style="73" bestFit="1" customWidth="1"/>
    <col min="8841" max="8841" width="43.140625" style="73" bestFit="1" customWidth="1"/>
    <col min="8842" max="8842" width="11.140625" style="73" customWidth="1"/>
    <col min="8843" max="8844" width="17.85546875" style="73" bestFit="1" customWidth="1"/>
    <col min="8845" max="8846" width="16.28515625" style="73" bestFit="1" customWidth="1"/>
    <col min="8847" max="8847" width="19.140625" style="73" bestFit="1" customWidth="1"/>
    <col min="8848" max="8848" width="21.7109375" style="73" bestFit="1" customWidth="1"/>
    <col min="8849" max="8849" width="33.5703125" style="73" bestFit="1" customWidth="1"/>
    <col min="8850" max="8850" width="14.5703125" style="73" bestFit="1" customWidth="1"/>
    <col min="8851" max="8851" width="16" style="73" customWidth="1"/>
    <col min="8852" max="9094" width="9.140625" style="73"/>
    <col min="9095" max="9095" width="7.28515625" style="73" bestFit="1" customWidth="1"/>
    <col min="9096" max="9096" width="38" style="73" bestFit="1" customWidth="1"/>
    <col min="9097" max="9097" width="43.140625" style="73" bestFit="1" customWidth="1"/>
    <col min="9098" max="9098" width="11.140625" style="73" customWidth="1"/>
    <col min="9099" max="9100" width="17.85546875" style="73" bestFit="1" customWidth="1"/>
    <col min="9101" max="9102" width="16.28515625" style="73" bestFit="1" customWidth="1"/>
    <col min="9103" max="9103" width="19.140625" style="73" bestFit="1" customWidth="1"/>
    <col min="9104" max="9104" width="21.7109375" style="73" bestFit="1" customWidth="1"/>
    <col min="9105" max="9105" width="33.5703125" style="73" bestFit="1" customWidth="1"/>
    <col min="9106" max="9106" width="14.5703125" style="73" bestFit="1" customWidth="1"/>
    <col min="9107" max="9107" width="16" style="73" customWidth="1"/>
    <col min="9108" max="9350" width="9.140625" style="73"/>
    <col min="9351" max="9351" width="7.28515625" style="73" bestFit="1" customWidth="1"/>
    <col min="9352" max="9352" width="38" style="73" bestFit="1" customWidth="1"/>
    <col min="9353" max="9353" width="43.140625" style="73" bestFit="1" customWidth="1"/>
    <col min="9354" max="9354" width="11.140625" style="73" customWidth="1"/>
    <col min="9355" max="9356" width="17.85546875" style="73" bestFit="1" customWidth="1"/>
    <col min="9357" max="9358" width="16.28515625" style="73" bestFit="1" customWidth="1"/>
    <col min="9359" max="9359" width="19.140625" style="73" bestFit="1" customWidth="1"/>
    <col min="9360" max="9360" width="21.7109375" style="73" bestFit="1" customWidth="1"/>
    <col min="9361" max="9361" width="33.5703125" style="73" bestFit="1" customWidth="1"/>
    <col min="9362" max="9362" width="14.5703125" style="73" bestFit="1" customWidth="1"/>
    <col min="9363" max="9363" width="16" style="73" customWidth="1"/>
    <col min="9364" max="9606" width="9.140625" style="73"/>
    <col min="9607" max="9607" width="7.28515625" style="73" bestFit="1" customWidth="1"/>
    <col min="9608" max="9608" width="38" style="73" bestFit="1" customWidth="1"/>
    <col min="9609" max="9609" width="43.140625" style="73" bestFit="1" customWidth="1"/>
    <col min="9610" max="9610" width="11.140625" style="73" customWidth="1"/>
    <col min="9611" max="9612" width="17.85546875" style="73" bestFit="1" customWidth="1"/>
    <col min="9613" max="9614" width="16.28515625" style="73" bestFit="1" customWidth="1"/>
    <col min="9615" max="9615" width="19.140625" style="73" bestFit="1" customWidth="1"/>
    <col min="9616" max="9616" width="21.7109375" style="73" bestFit="1" customWidth="1"/>
    <col min="9617" max="9617" width="33.5703125" style="73" bestFit="1" customWidth="1"/>
    <col min="9618" max="9618" width="14.5703125" style="73" bestFit="1" customWidth="1"/>
    <col min="9619" max="9619" width="16" style="73" customWidth="1"/>
    <col min="9620" max="9862" width="9.140625" style="73"/>
    <col min="9863" max="9863" width="7.28515625" style="73" bestFit="1" customWidth="1"/>
    <col min="9864" max="9864" width="38" style="73" bestFit="1" customWidth="1"/>
    <col min="9865" max="9865" width="43.140625" style="73" bestFit="1" customWidth="1"/>
    <col min="9866" max="9866" width="11.140625" style="73" customWidth="1"/>
    <col min="9867" max="9868" width="17.85546875" style="73" bestFit="1" customWidth="1"/>
    <col min="9869" max="9870" width="16.28515625" style="73" bestFit="1" customWidth="1"/>
    <col min="9871" max="9871" width="19.140625" style="73" bestFit="1" customWidth="1"/>
    <col min="9872" max="9872" width="21.7109375" style="73" bestFit="1" customWidth="1"/>
    <col min="9873" max="9873" width="33.5703125" style="73" bestFit="1" customWidth="1"/>
    <col min="9874" max="9874" width="14.5703125" style="73" bestFit="1" customWidth="1"/>
    <col min="9875" max="9875" width="16" style="73" customWidth="1"/>
    <col min="9876" max="10118" width="9.140625" style="73"/>
    <col min="10119" max="10119" width="7.28515625" style="73" bestFit="1" customWidth="1"/>
    <col min="10120" max="10120" width="38" style="73" bestFit="1" customWidth="1"/>
    <col min="10121" max="10121" width="43.140625" style="73" bestFit="1" customWidth="1"/>
    <col min="10122" max="10122" width="11.140625" style="73" customWidth="1"/>
    <col min="10123" max="10124" width="17.85546875" style="73" bestFit="1" customWidth="1"/>
    <col min="10125" max="10126" width="16.28515625" style="73" bestFit="1" customWidth="1"/>
    <col min="10127" max="10127" width="19.140625" style="73" bestFit="1" customWidth="1"/>
    <col min="10128" max="10128" width="21.7109375" style="73" bestFit="1" customWidth="1"/>
    <col min="10129" max="10129" width="33.5703125" style="73" bestFit="1" customWidth="1"/>
    <col min="10130" max="10130" width="14.5703125" style="73" bestFit="1" customWidth="1"/>
    <col min="10131" max="10131" width="16" style="73" customWidth="1"/>
    <col min="10132" max="10374" width="9.140625" style="73"/>
    <col min="10375" max="10375" width="7.28515625" style="73" bestFit="1" customWidth="1"/>
    <col min="10376" max="10376" width="38" style="73" bestFit="1" customWidth="1"/>
    <col min="10377" max="10377" width="43.140625" style="73" bestFit="1" customWidth="1"/>
    <col min="10378" max="10378" width="11.140625" style="73" customWidth="1"/>
    <col min="10379" max="10380" width="17.85546875" style="73" bestFit="1" customWidth="1"/>
    <col min="10381" max="10382" width="16.28515625" style="73" bestFit="1" customWidth="1"/>
    <col min="10383" max="10383" width="19.140625" style="73" bestFit="1" customWidth="1"/>
    <col min="10384" max="10384" width="21.7109375" style="73" bestFit="1" customWidth="1"/>
    <col min="10385" max="10385" width="33.5703125" style="73" bestFit="1" customWidth="1"/>
    <col min="10386" max="10386" width="14.5703125" style="73" bestFit="1" customWidth="1"/>
    <col min="10387" max="10387" width="16" style="73" customWidth="1"/>
    <col min="10388" max="10630" width="9.140625" style="73"/>
    <col min="10631" max="10631" width="7.28515625" style="73" bestFit="1" customWidth="1"/>
    <col min="10632" max="10632" width="38" style="73" bestFit="1" customWidth="1"/>
    <col min="10633" max="10633" width="43.140625" style="73" bestFit="1" customWidth="1"/>
    <col min="10634" max="10634" width="11.140625" style="73" customWidth="1"/>
    <col min="10635" max="10636" width="17.85546875" style="73" bestFit="1" customWidth="1"/>
    <col min="10637" max="10638" width="16.28515625" style="73" bestFit="1" customWidth="1"/>
    <col min="10639" max="10639" width="19.140625" style="73" bestFit="1" customWidth="1"/>
    <col min="10640" max="10640" width="21.7109375" style="73" bestFit="1" customWidth="1"/>
    <col min="10641" max="10641" width="33.5703125" style="73" bestFit="1" customWidth="1"/>
    <col min="10642" max="10642" width="14.5703125" style="73" bestFit="1" customWidth="1"/>
    <col min="10643" max="10643" width="16" style="73" customWidth="1"/>
    <col min="10644" max="10886" width="9.140625" style="73"/>
    <col min="10887" max="10887" width="7.28515625" style="73" bestFit="1" customWidth="1"/>
    <col min="10888" max="10888" width="38" style="73" bestFit="1" customWidth="1"/>
    <col min="10889" max="10889" width="43.140625" style="73" bestFit="1" customWidth="1"/>
    <col min="10890" max="10890" width="11.140625" style="73" customWidth="1"/>
    <col min="10891" max="10892" width="17.85546875" style="73" bestFit="1" customWidth="1"/>
    <col min="10893" max="10894" width="16.28515625" style="73" bestFit="1" customWidth="1"/>
    <col min="10895" max="10895" width="19.140625" style="73" bestFit="1" customWidth="1"/>
    <col min="10896" max="10896" width="21.7109375" style="73" bestFit="1" customWidth="1"/>
    <col min="10897" max="10897" width="33.5703125" style="73" bestFit="1" customWidth="1"/>
    <col min="10898" max="10898" width="14.5703125" style="73" bestFit="1" customWidth="1"/>
    <col min="10899" max="10899" width="16" style="73" customWidth="1"/>
    <col min="10900" max="11142" width="9.140625" style="73"/>
    <col min="11143" max="11143" width="7.28515625" style="73" bestFit="1" customWidth="1"/>
    <col min="11144" max="11144" width="38" style="73" bestFit="1" customWidth="1"/>
    <col min="11145" max="11145" width="43.140625" style="73" bestFit="1" customWidth="1"/>
    <col min="11146" max="11146" width="11.140625" style="73" customWidth="1"/>
    <col min="11147" max="11148" width="17.85546875" style="73" bestFit="1" customWidth="1"/>
    <col min="11149" max="11150" width="16.28515625" style="73" bestFit="1" customWidth="1"/>
    <col min="11151" max="11151" width="19.140625" style="73" bestFit="1" customWidth="1"/>
    <col min="11152" max="11152" width="21.7109375" style="73" bestFit="1" customWidth="1"/>
    <col min="11153" max="11153" width="33.5703125" style="73" bestFit="1" customWidth="1"/>
    <col min="11154" max="11154" width="14.5703125" style="73" bestFit="1" customWidth="1"/>
    <col min="11155" max="11155" width="16" style="73" customWidth="1"/>
    <col min="11156" max="11398" width="9.140625" style="73"/>
    <col min="11399" max="11399" width="7.28515625" style="73" bestFit="1" customWidth="1"/>
    <col min="11400" max="11400" width="38" style="73" bestFit="1" customWidth="1"/>
    <col min="11401" max="11401" width="43.140625" style="73" bestFit="1" customWidth="1"/>
    <col min="11402" max="11402" width="11.140625" style="73" customWidth="1"/>
    <col min="11403" max="11404" width="17.85546875" style="73" bestFit="1" customWidth="1"/>
    <col min="11405" max="11406" width="16.28515625" style="73" bestFit="1" customWidth="1"/>
    <col min="11407" max="11407" width="19.140625" style="73" bestFit="1" customWidth="1"/>
    <col min="11408" max="11408" width="21.7109375" style="73" bestFit="1" customWidth="1"/>
    <col min="11409" max="11409" width="33.5703125" style="73" bestFit="1" customWidth="1"/>
    <col min="11410" max="11410" width="14.5703125" style="73" bestFit="1" customWidth="1"/>
    <col min="11411" max="11411" width="16" style="73" customWidth="1"/>
    <col min="11412" max="11654" width="9.140625" style="73"/>
    <col min="11655" max="11655" width="7.28515625" style="73" bestFit="1" customWidth="1"/>
    <col min="11656" max="11656" width="38" style="73" bestFit="1" customWidth="1"/>
    <col min="11657" max="11657" width="43.140625" style="73" bestFit="1" customWidth="1"/>
    <col min="11658" max="11658" width="11.140625" style="73" customWidth="1"/>
    <col min="11659" max="11660" width="17.85546875" style="73" bestFit="1" customWidth="1"/>
    <col min="11661" max="11662" width="16.28515625" style="73" bestFit="1" customWidth="1"/>
    <col min="11663" max="11663" width="19.140625" style="73" bestFit="1" customWidth="1"/>
    <col min="11664" max="11664" width="21.7109375" style="73" bestFit="1" customWidth="1"/>
    <col min="11665" max="11665" width="33.5703125" style="73" bestFit="1" customWidth="1"/>
    <col min="11666" max="11666" width="14.5703125" style="73" bestFit="1" customWidth="1"/>
    <col min="11667" max="11667" width="16" style="73" customWidth="1"/>
    <col min="11668" max="11910" width="9.140625" style="73"/>
    <col min="11911" max="11911" width="7.28515625" style="73" bestFit="1" customWidth="1"/>
    <col min="11912" max="11912" width="38" style="73" bestFit="1" customWidth="1"/>
    <col min="11913" max="11913" width="43.140625" style="73" bestFit="1" customWidth="1"/>
    <col min="11914" max="11914" width="11.140625" style="73" customWidth="1"/>
    <col min="11915" max="11916" width="17.85546875" style="73" bestFit="1" customWidth="1"/>
    <col min="11917" max="11918" width="16.28515625" style="73" bestFit="1" customWidth="1"/>
    <col min="11919" max="11919" width="19.140625" style="73" bestFit="1" customWidth="1"/>
    <col min="11920" max="11920" width="21.7109375" style="73" bestFit="1" customWidth="1"/>
    <col min="11921" max="11921" width="33.5703125" style="73" bestFit="1" customWidth="1"/>
    <col min="11922" max="11922" width="14.5703125" style="73" bestFit="1" customWidth="1"/>
    <col min="11923" max="11923" width="16" style="73" customWidth="1"/>
    <col min="11924" max="12166" width="9.140625" style="73"/>
    <col min="12167" max="12167" width="7.28515625" style="73" bestFit="1" customWidth="1"/>
    <col min="12168" max="12168" width="38" style="73" bestFit="1" customWidth="1"/>
    <col min="12169" max="12169" width="43.140625" style="73" bestFit="1" customWidth="1"/>
    <col min="12170" max="12170" width="11.140625" style="73" customWidth="1"/>
    <col min="12171" max="12172" width="17.85546875" style="73" bestFit="1" customWidth="1"/>
    <col min="12173" max="12174" width="16.28515625" style="73" bestFit="1" customWidth="1"/>
    <col min="12175" max="12175" width="19.140625" style="73" bestFit="1" customWidth="1"/>
    <col min="12176" max="12176" width="21.7109375" style="73" bestFit="1" customWidth="1"/>
    <col min="12177" max="12177" width="33.5703125" style="73" bestFit="1" customWidth="1"/>
    <col min="12178" max="12178" width="14.5703125" style="73" bestFit="1" customWidth="1"/>
    <col min="12179" max="12179" width="16" style="73" customWidth="1"/>
    <col min="12180" max="12422" width="9.140625" style="73"/>
    <col min="12423" max="12423" width="7.28515625" style="73" bestFit="1" customWidth="1"/>
    <col min="12424" max="12424" width="38" style="73" bestFit="1" customWidth="1"/>
    <col min="12425" max="12425" width="43.140625" style="73" bestFit="1" customWidth="1"/>
    <col min="12426" max="12426" width="11.140625" style="73" customWidth="1"/>
    <col min="12427" max="12428" width="17.85546875" style="73" bestFit="1" customWidth="1"/>
    <col min="12429" max="12430" width="16.28515625" style="73" bestFit="1" customWidth="1"/>
    <col min="12431" max="12431" width="19.140625" style="73" bestFit="1" customWidth="1"/>
    <col min="12432" max="12432" width="21.7109375" style="73" bestFit="1" customWidth="1"/>
    <col min="12433" max="12433" width="33.5703125" style="73" bestFit="1" customWidth="1"/>
    <col min="12434" max="12434" width="14.5703125" style="73" bestFit="1" customWidth="1"/>
    <col min="12435" max="12435" width="16" style="73" customWidth="1"/>
    <col min="12436" max="12678" width="9.140625" style="73"/>
    <col min="12679" max="12679" width="7.28515625" style="73" bestFit="1" customWidth="1"/>
    <col min="12680" max="12680" width="38" style="73" bestFit="1" customWidth="1"/>
    <col min="12681" max="12681" width="43.140625" style="73" bestFit="1" customWidth="1"/>
    <col min="12682" max="12682" width="11.140625" style="73" customWidth="1"/>
    <col min="12683" max="12684" width="17.85546875" style="73" bestFit="1" customWidth="1"/>
    <col min="12685" max="12686" width="16.28515625" style="73" bestFit="1" customWidth="1"/>
    <col min="12687" max="12687" width="19.140625" style="73" bestFit="1" customWidth="1"/>
    <col min="12688" max="12688" width="21.7109375" style="73" bestFit="1" customWidth="1"/>
    <col min="12689" max="12689" width="33.5703125" style="73" bestFit="1" customWidth="1"/>
    <col min="12690" max="12690" width="14.5703125" style="73" bestFit="1" customWidth="1"/>
    <col min="12691" max="12691" width="16" style="73" customWidth="1"/>
    <col min="12692" max="12934" width="9.140625" style="73"/>
    <col min="12935" max="12935" width="7.28515625" style="73" bestFit="1" customWidth="1"/>
    <col min="12936" max="12936" width="38" style="73" bestFit="1" customWidth="1"/>
    <col min="12937" max="12937" width="43.140625" style="73" bestFit="1" customWidth="1"/>
    <col min="12938" max="12938" width="11.140625" style="73" customWidth="1"/>
    <col min="12939" max="12940" width="17.85546875" style="73" bestFit="1" customWidth="1"/>
    <col min="12941" max="12942" width="16.28515625" style="73" bestFit="1" customWidth="1"/>
    <col min="12943" max="12943" width="19.140625" style="73" bestFit="1" customWidth="1"/>
    <col min="12944" max="12944" width="21.7109375" style="73" bestFit="1" customWidth="1"/>
    <col min="12945" max="12945" width="33.5703125" style="73" bestFit="1" customWidth="1"/>
    <col min="12946" max="12946" width="14.5703125" style="73" bestFit="1" customWidth="1"/>
    <col min="12947" max="12947" width="16" style="73" customWidth="1"/>
    <col min="12948" max="13190" width="9.140625" style="73"/>
    <col min="13191" max="13191" width="7.28515625" style="73" bestFit="1" customWidth="1"/>
    <col min="13192" max="13192" width="38" style="73" bestFit="1" customWidth="1"/>
    <col min="13193" max="13193" width="43.140625" style="73" bestFit="1" customWidth="1"/>
    <col min="13194" max="13194" width="11.140625" style="73" customWidth="1"/>
    <col min="13195" max="13196" width="17.85546875" style="73" bestFit="1" customWidth="1"/>
    <col min="13197" max="13198" width="16.28515625" style="73" bestFit="1" customWidth="1"/>
    <col min="13199" max="13199" width="19.140625" style="73" bestFit="1" customWidth="1"/>
    <col min="13200" max="13200" width="21.7109375" style="73" bestFit="1" customWidth="1"/>
    <col min="13201" max="13201" width="33.5703125" style="73" bestFit="1" customWidth="1"/>
    <col min="13202" max="13202" width="14.5703125" style="73" bestFit="1" customWidth="1"/>
    <col min="13203" max="13203" width="16" style="73" customWidth="1"/>
    <col min="13204" max="13446" width="9.140625" style="73"/>
    <col min="13447" max="13447" width="7.28515625" style="73" bestFit="1" customWidth="1"/>
    <col min="13448" max="13448" width="38" style="73" bestFit="1" customWidth="1"/>
    <col min="13449" max="13449" width="43.140625" style="73" bestFit="1" customWidth="1"/>
    <col min="13450" max="13450" width="11.140625" style="73" customWidth="1"/>
    <col min="13451" max="13452" width="17.85546875" style="73" bestFit="1" customWidth="1"/>
    <col min="13453" max="13454" width="16.28515625" style="73" bestFit="1" customWidth="1"/>
    <col min="13455" max="13455" width="19.140625" style="73" bestFit="1" customWidth="1"/>
    <col min="13456" max="13456" width="21.7109375" style="73" bestFit="1" customWidth="1"/>
    <col min="13457" max="13457" width="33.5703125" style="73" bestFit="1" customWidth="1"/>
    <col min="13458" max="13458" width="14.5703125" style="73" bestFit="1" customWidth="1"/>
    <col min="13459" max="13459" width="16" style="73" customWidth="1"/>
    <col min="13460" max="13702" width="9.140625" style="73"/>
    <col min="13703" max="13703" width="7.28515625" style="73" bestFit="1" customWidth="1"/>
    <col min="13704" max="13704" width="38" style="73" bestFit="1" customWidth="1"/>
    <col min="13705" max="13705" width="43.140625" style="73" bestFit="1" customWidth="1"/>
    <col min="13706" max="13706" width="11.140625" style="73" customWidth="1"/>
    <col min="13707" max="13708" width="17.85546875" style="73" bestFit="1" customWidth="1"/>
    <col min="13709" max="13710" width="16.28515625" style="73" bestFit="1" customWidth="1"/>
    <col min="13711" max="13711" width="19.140625" style="73" bestFit="1" customWidth="1"/>
    <col min="13712" max="13712" width="21.7109375" style="73" bestFit="1" customWidth="1"/>
    <col min="13713" max="13713" width="33.5703125" style="73" bestFit="1" customWidth="1"/>
    <col min="13714" max="13714" width="14.5703125" style="73" bestFit="1" customWidth="1"/>
    <col min="13715" max="13715" width="16" style="73" customWidth="1"/>
    <col min="13716" max="13958" width="9.140625" style="73"/>
    <col min="13959" max="13959" width="7.28515625" style="73" bestFit="1" customWidth="1"/>
    <col min="13960" max="13960" width="38" style="73" bestFit="1" customWidth="1"/>
    <col min="13961" max="13961" width="43.140625" style="73" bestFit="1" customWidth="1"/>
    <col min="13962" max="13962" width="11.140625" style="73" customWidth="1"/>
    <col min="13963" max="13964" width="17.85546875" style="73" bestFit="1" customWidth="1"/>
    <col min="13965" max="13966" width="16.28515625" style="73" bestFit="1" customWidth="1"/>
    <col min="13967" max="13967" width="19.140625" style="73" bestFit="1" customWidth="1"/>
    <col min="13968" max="13968" width="21.7109375" style="73" bestFit="1" customWidth="1"/>
    <col min="13969" max="13969" width="33.5703125" style="73" bestFit="1" customWidth="1"/>
    <col min="13970" max="13970" width="14.5703125" style="73" bestFit="1" customWidth="1"/>
    <col min="13971" max="13971" width="16" style="73" customWidth="1"/>
    <col min="13972" max="14214" width="9.140625" style="73"/>
    <col min="14215" max="14215" width="7.28515625" style="73" bestFit="1" customWidth="1"/>
    <col min="14216" max="14216" width="38" style="73" bestFit="1" customWidth="1"/>
    <col min="14217" max="14217" width="43.140625" style="73" bestFit="1" customWidth="1"/>
    <col min="14218" max="14218" width="11.140625" style="73" customWidth="1"/>
    <col min="14219" max="14220" width="17.85546875" style="73" bestFit="1" customWidth="1"/>
    <col min="14221" max="14222" width="16.28515625" style="73" bestFit="1" customWidth="1"/>
    <col min="14223" max="14223" width="19.140625" style="73" bestFit="1" customWidth="1"/>
    <col min="14224" max="14224" width="21.7109375" style="73" bestFit="1" customWidth="1"/>
    <col min="14225" max="14225" width="33.5703125" style="73" bestFit="1" customWidth="1"/>
    <col min="14226" max="14226" width="14.5703125" style="73" bestFit="1" customWidth="1"/>
    <col min="14227" max="14227" width="16" style="73" customWidth="1"/>
    <col min="14228" max="14470" width="9.140625" style="73"/>
    <col min="14471" max="14471" width="7.28515625" style="73" bestFit="1" customWidth="1"/>
    <col min="14472" max="14472" width="38" style="73" bestFit="1" customWidth="1"/>
    <col min="14473" max="14473" width="43.140625" style="73" bestFit="1" customWidth="1"/>
    <col min="14474" max="14474" width="11.140625" style="73" customWidth="1"/>
    <col min="14475" max="14476" width="17.85546875" style="73" bestFit="1" customWidth="1"/>
    <col min="14477" max="14478" width="16.28515625" style="73" bestFit="1" customWidth="1"/>
    <col min="14479" max="14479" width="19.140625" style="73" bestFit="1" customWidth="1"/>
    <col min="14480" max="14480" width="21.7109375" style="73" bestFit="1" customWidth="1"/>
    <col min="14481" max="14481" width="33.5703125" style="73" bestFit="1" customWidth="1"/>
    <col min="14482" max="14482" width="14.5703125" style="73" bestFit="1" customWidth="1"/>
    <col min="14483" max="14483" width="16" style="73" customWidth="1"/>
    <col min="14484" max="14726" width="9.140625" style="73"/>
    <col min="14727" max="14727" width="7.28515625" style="73" bestFit="1" customWidth="1"/>
    <col min="14728" max="14728" width="38" style="73" bestFit="1" customWidth="1"/>
    <col min="14729" max="14729" width="43.140625" style="73" bestFit="1" customWidth="1"/>
    <col min="14730" max="14730" width="11.140625" style="73" customWidth="1"/>
    <col min="14731" max="14732" width="17.85546875" style="73" bestFit="1" customWidth="1"/>
    <col min="14733" max="14734" width="16.28515625" style="73" bestFit="1" customWidth="1"/>
    <col min="14735" max="14735" width="19.140625" style="73" bestFit="1" customWidth="1"/>
    <col min="14736" max="14736" width="21.7109375" style="73" bestFit="1" customWidth="1"/>
    <col min="14737" max="14737" width="33.5703125" style="73" bestFit="1" customWidth="1"/>
    <col min="14738" max="14738" width="14.5703125" style="73" bestFit="1" customWidth="1"/>
    <col min="14739" max="14739" width="16" style="73" customWidth="1"/>
    <col min="14740" max="14982" width="9.140625" style="73"/>
    <col min="14983" max="14983" width="7.28515625" style="73" bestFit="1" customWidth="1"/>
    <col min="14984" max="14984" width="38" style="73" bestFit="1" customWidth="1"/>
    <col min="14985" max="14985" width="43.140625" style="73" bestFit="1" customWidth="1"/>
    <col min="14986" max="14986" width="11.140625" style="73" customWidth="1"/>
    <col min="14987" max="14988" width="17.85546875" style="73" bestFit="1" customWidth="1"/>
    <col min="14989" max="14990" width="16.28515625" style="73" bestFit="1" customWidth="1"/>
    <col min="14991" max="14991" width="19.140625" style="73" bestFit="1" customWidth="1"/>
    <col min="14992" max="14992" width="21.7109375" style="73" bestFit="1" customWidth="1"/>
    <col min="14993" max="14993" width="33.5703125" style="73" bestFit="1" customWidth="1"/>
    <col min="14994" max="14994" width="14.5703125" style="73" bestFit="1" customWidth="1"/>
    <col min="14995" max="14995" width="16" style="73" customWidth="1"/>
    <col min="14996" max="15238" width="9.140625" style="73"/>
    <col min="15239" max="15239" width="7.28515625" style="73" bestFit="1" customWidth="1"/>
    <col min="15240" max="15240" width="38" style="73" bestFit="1" customWidth="1"/>
    <col min="15241" max="15241" width="43.140625" style="73" bestFit="1" customWidth="1"/>
    <col min="15242" max="15242" width="11.140625" style="73" customWidth="1"/>
    <col min="15243" max="15244" width="17.85546875" style="73" bestFit="1" customWidth="1"/>
    <col min="15245" max="15246" width="16.28515625" style="73" bestFit="1" customWidth="1"/>
    <col min="15247" max="15247" width="19.140625" style="73" bestFit="1" customWidth="1"/>
    <col min="15248" max="15248" width="21.7109375" style="73" bestFit="1" customWidth="1"/>
    <col min="15249" max="15249" width="33.5703125" style="73" bestFit="1" customWidth="1"/>
    <col min="15250" max="15250" width="14.5703125" style="73" bestFit="1" customWidth="1"/>
    <col min="15251" max="15251" width="16" style="73" customWidth="1"/>
    <col min="15252" max="15494" width="9.140625" style="73"/>
    <col min="15495" max="15495" width="7.28515625" style="73" bestFit="1" customWidth="1"/>
    <col min="15496" max="15496" width="38" style="73" bestFit="1" customWidth="1"/>
    <col min="15497" max="15497" width="43.140625" style="73" bestFit="1" customWidth="1"/>
    <col min="15498" max="15498" width="11.140625" style="73" customWidth="1"/>
    <col min="15499" max="15500" width="17.85546875" style="73" bestFit="1" customWidth="1"/>
    <col min="15501" max="15502" width="16.28515625" style="73" bestFit="1" customWidth="1"/>
    <col min="15503" max="15503" width="19.140625" style="73" bestFit="1" customWidth="1"/>
    <col min="15504" max="15504" width="21.7109375" style="73" bestFit="1" customWidth="1"/>
    <col min="15505" max="15505" width="33.5703125" style="73" bestFit="1" customWidth="1"/>
    <col min="15506" max="15506" width="14.5703125" style="73" bestFit="1" customWidth="1"/>
    <col min="15507" max="15507" width="16" style="73" customWidth="1"/>
    <col min="15508" max="15750" width="9.140625" style="73"/>
    <col min="15751" max="15751" width="7.28515625" style="73" bestFit="1" customWidth="1"/>
    <col min="15752" max="15752" width="38" style="73" bestFit="1" customWidth="1"/>
    <col min="15753" max="15753" width="43.140625" style="73" bestFit="1" customWidth="1"/>
    <col min="15754" max="15754" width="11.140625" style="73" customWidth="1"/>
    <col min="15755" max="15756" width="17.85546875" style="73" bestFit="1" customWidth="1"/>
    <col min="15757" max="15758" width="16.28515625" style="73" bestFit="1" customWidth="1"/>
    <col min="15759" max="15759" width="19.140625" style="73" bestFit="1" customWidth="1"/>
    <col min="15760" max="15760" width="21.7109375" style="73" bestFit="1" customWidth="1"/>
    <col min="15761" max="15761" width="33.5703125" style="73" bestFit="1" customWidth="1"/>
    <col min="15762" max="15762" width="14.5703125" style="73" bestFit="1" customWidth="1"/>
    <col min="15763" max="15763" width="16" style="73" customWidth="1"/>
    <col min="15764" max="16006" width="9.140625" style="73"/>
    <col min="16007" max="16007" width="7.28515625" style="73" bestFit="1" customWidth="1"/>
    <col min="16008" max="16008" width="38" style="73" bestFit="1" customWidth="1"/>
    <col min="16009" max="16009" width="43.140625" style="73" bestFit="1" customWidth="1"/>
    <col min="16010" max="16010" width="11.140625" style="73" customWidth="1"/>
    <col min="16011" max="16012" width="17.85546875" style="73" bestFit="1" customWidth="1"/>
    <col min="16013" max="16014" width="16.28515625" style="73" bestFit="1" customWidth="1"/>
    <col min="16015" max="16015" width="19.140625" style="73" bestFit="1" customWidth="1"/>
    <col min="16016" max="16016" width="21.7109375" style="73" bestFit="1" customWidth="1"/>
    <col min="16017" max="16017" width="33.5703125" style="73" bestFit="1" customWidth="1"/>
    <col min="16018" max="16018" width="14.5703125" style="73" bestFit="1" customWidth="1"/>
    <col min="16019" max="16019" width="16" style="73" customWidth="1"/>
    <col min="16020" max="16384" width="9.140625" style="73"/>
  </cols>
  <sheetData>
    <row r="1" spans="1:12" s="57" customFormat="1" ht="21">
      <c r="A1" s="537" t="s">
        <v>100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</row>
    <row r="2" spans="1:12" s="57" customFormat="1" ht="2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65" customFormat="1">
      <c r="A3" s="59" t="s">
        <v>101</v>
      </c>
      <c r="B3" s="59" t="s">
        <v>49</v>
      </c>
      <c r="C3" s="59" t="s">
        <v>102</v>
      </c>
      <c r="D3" s="60" t="s">
        <v>103</v>
      </c>
      <c r="E3" s="61" t="s">
        <v>6</v>
      </c>
      <c r="F3" s="62" t="s">
        <v>7</v>
      </c>
      <c r="G3" s="62" t="s">
        <v>8</v>
      </c>
      <c r="H3" s="62" t="s">
        <v>104</v>
      </c>
      <c r="I3" s="61" t="s">
        <v>52</v>
      </c>
      <c r="J3" s="63" t="s">
        <v>105</v>
      </c>
      <c r="K3" s="59" t="s">
        <v>106</v>
      </c>
      <c r="L3" s="64" t="s">
        <v>107</v>
      </c>
    </row>
    <row r="4" spans="1:12">
      <c r="A4" s="66"/>
      <c r="B4" s="67" t="s">
        <v>108</v>
      </c>
      <c r="C4" s="67"/>
      <c r="D4" s="68"/>
      <c r="E4" s="69">
        <f t="shared" ref="E4:J4" si="0">SUM(E5:E17)</f>
        <v>8209738754.7944717</v>
      </c>
      <c r="F4" s="70">
        <f t="shared" si="0"/>
        <v>1551036547.8657975</v>
      </c>
      <c r="G4" s="70">
        <f t="shared" si="0"/>
        <v>1010954457.6832343</v>
      </c>
      <c r="H4" s="70">
        <f t="shared" si="0"/>
        <v>525421855.4434706</v>
      </c>
      <c r="I4" s="69">
        <f t="shared" si="0"/>
        <v>11297151615.786978</v>
      </c>
      <c r="J4" s="69">
        <f t="shared" si="0"/>
        <v>1834277841000</v>
      </c>
      <c r="K4" s="71"/>
      <c r="L4" s="72"/>
    </row>
    <row r="5" spans="1:12">
      <c r="A5" s="74">
        <v>1</v>
      </c>
      <c r="B5" s="75" t="s">
        <v>66</v>
      </c>
      <c r="C5" s="76" t="s">
        <v>109</v>
      </c>
      <c r="D5" s="74"/>
      <c r="E5" s="77">
        <v>843473338.84025025</v>
      </c>
      <c r="F5" s="78">
        <v>163607761.90355641</v>
      </c>
      <c r="G5" s="78">
        <v>102753134.22890186</v>
      </c>
      <c r="H5" s="79">
        <v>29987070.907450397</v>
      </c>
      <c r="I5" s="80">
        <f>SUM(E5:H5)</f>
        <v>1139821305.8801589</v>
      </c>
      <c r="J5" s="81">
        <v>185446798235.17786</v>
      </c>
      <c r="K5" s="82" t="s">
        <v>110</v>
      </c>
      <c r="L5" s="83">
        <f t="shared" ref="L5:L17" si="1">SUM(I5/J5)</f>
        <v>6.146352035879708E-3</v>
      </c>
    </row>
    <row r="6" spans="1:12" s="85" customFormat="1">
      <c r="A6" s="74">
        <v>2</v>
      </c>
      <c r="B6" s="75" t="s">
        <v>67</v>
      </c>
      <c r="C6" s="76" t="s">
        <v>111</v>
      </c>
      <c r="D6" s="74"/>
      <c r="E6" s="77">
        <v>936157491.23137379</v>
      </c>
      <c r="F6" s="78">
        <v>181501012.41178623</v>
      </c>
      <c r="G6" s="78">
        <v>107628488.08701201</v>
      </c>
      <c r="H6" s="79">
        <v>24701409.29811037</v>
      </c>
      <c r="I6" s="80">
        <f t="shared" ref="I6:I17" si="2">SUM(E6:H6)</f>
        <v>1249988401.0282826</v>
      </c>
      <c r="J6" s="84">
        <v>227074392646.2897</v>
      </c>
      <c r="K6" s="82" t="s">
        <v>110</v>
      </c>
      <c r="L6" s="83">
        <f t="shared" si="1"/>
        <v>5.5047528101302484E-3</v>
      </c>
    </row>
    <row r="7" spans="1:12">
      <c r="A7" s="74">
        <v>3</v>
      </c>
      <c r="B7" s="75" t="s">
        <v>68</v>
      </c>
      <c r="C7" s="76" t="s">
        <v>112</v>
      </c>
      <c r="D7" s="74"/>
      <c r="E7" s="77">
        <v>847046843.80815279</v>
      </c>
      <c r="F7" s="78">
        <v>162654024.46268812</v>
      </c>
      <c r="G7" s="78">
        <v>99857887.257542402</v>
      </c>
      <c r="H7" s="79">
        <v>24518311.772698835</v>
      </c>
      <c r="I7" s="80">
        <f t="shared" si="2"/>
        <v>1134077067.3010821</v>
      </c>
      <c r="J7" s="84">
        <v>151893700118.53244</v>
      </c>
      <c r="K7" s="82" t="s">
        <v>110</v>
      </c>
      <c r="L7" s="83">
        <f t="shared" si="1"/>
        <v>7.466254798033682E-3</v>
      </c>
    </row>
    <row r="8" spans="1:12">
      <c r="A8" s="74">
        <v>4</v>
      </c>
      <c r="B8" s="75" t="s">
        <v>69</v>
      </c>
      <c r="C8" s="76" t="s">
        <v>113</v>
      </c>
      <c r="D8" s="74"/>
      <c r="E8" s="77">
        <v>822082106.65682471</v>
      </c>
      <c r="F8" s="78">
        <v>96305736.320880488</v>
      </c>
      <c r="G8" s="78">
        <v>91416773.112920508</v>
      </c>
      <c r="H8" s="79">
        <v>46445034.002201147</v>
      </c>
      <c r="I8" s="80">
        <f t="shared" si="2"/>
        <v>1056249650.092827</v>
      </c>
      <c r="J8" s="81">
        <v>100470272196.14777</v>
      </c>
      <c r="K8" s="82" t="s">
        <v>110</v>
      </c>
      <c r="L8" s="83">
        <f t="shared" si="1"/>
        <v>1.0513056519153392E-2</v>
      </c>
    </row>
    <row r="9" spans="1:12">
      <c r="A9" s="74">
        <v>5</v>
      </c>
      <c r="B9" s="75" t="s">
        <v>70</v>
      </c>
      <c r="C9" s="76" t="s">
        <v>114</v>
      </c>
      <c r="D9" s="74"/>
      <c r="E9" s="77">
        <v>783422754.51736403</v>
      </c>
      <c r="F9" s="78">
        <v>179961422.55058709</v>
      </c>
      <c r="G9" s="78">
        <v>99435827.876124382</v>
      </c>
      <c r="H9" s="79">
        <v>62235617.642156392</v>
      </c>
      <c r="I9" s="80">
        <f t="shared" si="2"/>
        <v>1125055622.5862319</v>
      </c>
      <c r="J9" s="84">
        <v>172701891111.6857</v>
      </c>
      <c r="K9" s="82" t="s">
        <v>110</v>
      </c>
      <c r="L9" s="83">
        <f t="shared" si="1"/>
        <v>6.5144371919972927E-3</v>
      </c>
    </row>
    <row r="10" spans="1:12">
      <c r="A10" s="74">
        <v>6</v>
      </c>
      <c r="B10" s="75" t="s">
        <v>71</v>
      </c>
      <c r="C10" s="76" t="s">
        <v>115</v>
      </c>
      <c r="D10" s="74"/>
      <c r="E10" s="77">
        <v>577365570.1859678</v>
      </c>
      <c r="F10" s="78">
        <v>112010482.33576681</v>
      </c>
      <c r="G10" s="78">
        <v>71782999.308949858</v>
      </c>
      <c r="H10" s="79">
        <v>41229984.908416957</v>
      </c>
      <c r="I10" s="80">
        <f t="shared" si="2"/>
        <v>802389036.73910141</v>
      </c>
      <c r="J10" s="81">
        <v>50796060734.874786</v>
      </c>
      <c r="K10" s="82" t="s">
        <v>110</v>
      </c>
      <c r="L10" s="83">
        <f t="shared" si="1"/>
        <v>1.5796284694734396E-2</v>
      </c>
    </row>
    <row r="11" spans="1:12">
      <c r="A11" s="74">
        <v>7</v>
      </c>
      <c r="B11" s="75" t="s">
        <v>72</v>
      </c>
      <c r="C11" s="76" t="s">
        <v>116</v>
      </c>
      <c r="D11" s="74"/>
      <c r="E11" s="77">
        <v>451447738.57897538</v>
      </c>
      <c r="F11" s="78">
        <v>87899128.376582354</v>
      </c>
      <c r="G11" s="78">
        <v>59034073.482157215</v>
      </c>
      <c r="H11" s="79">
        <v>46582657.29638768</v>
      </c>
      <c r="I11" s="80">
        <f t="shared" si="2"/>
        <v>644963597.73410261</v>
      </c>
      <c r="J11" s="84">
        <v>12122447225.44326</v>
      </c>
      <c r="K11" s="82" t="s">
        <v>110</v>
      </c>
      <c r="L11" s="83">
        <f t="shared" si="1"/>
        <v>5.3204075525312866E-2</v>
      </c>
    </row>
    <row r="12" spans="1:12">
      <c r="A12" s="74">
        <v>8</v>
      </c>
      <c r="B12" s="75" t="s">
        <v>73</v>
      </c>
      <c r="C12" s="76" t="s">
        <v>117</v>
      </c>
      <c r="D12" s="74"/>
      <c r="E12" s="77">
        <v>556371250.68192863</v>
      </c>
      <c r="F12" s="78">
        <v>99643570.433784112</v>
      </c>
      <c r="G12" s="78">
        <v>74780694.496808127</v>
      </c>
      <c r="H12" s="79">
        <v>37904429.951997042</v>
      </c>
      <c r="I12" s="80">
        <f t="shared" si="2"/>
        <v>768699945.56451797</v>
      </c>
      <c r="J12" s="84">
        <v>20818270422.825027</v>
      </c>
      <c r="K12" s="82" t="s">
        <v>110</v>
      </c>
      <c r="L12" s="83">
        <f t="shared" si="1"/>
        <v>3.6924294379504265E-2</v>
      </c>
    </row>
    <row r="13" spans="1:12">
      <c r="A13" s="74">
        <v>9</v>
      </c>
      <c r="B13" s="75" t="s">
        <v>74</v>
      </c>
      <c r="C13" s="76" t="s">
        <v>118</v>
      </c>
      <c r="D13" s="74"/>
      <c r="E13" s="77">
        <v>542628163.00441849</v>
      </c>
      <c r="F13" s="78">
        <v>108637953.17394684</v>
      </c>
      <c r="G13" s="78">
        <v>67784026.47446847</v>
      </c>
      <c r="H13" s="79">
        <v>38604240.158219129</v>
      </c>
      <c r="I13" s="80">
        <f t="shared" si="2"/>
        <v>757654382.81105292</v>
      </c>
      <c r="J13" s="84">
        <v>19765475750.34005</v>
      </c>
      <c r="K13" s="82" t="s">
        <v>110</v>
      </c>
      <c r="L13" s="83">
        <f t="shared" si="1"/>
        <v>3.8332210789209974E-2</v>
      </c>
    </row>
    <row r="14" spans="1:12">
      <c r="A14" s="74">
        <v>10</v>
      </c>
      <c r="B14" s="75" t="s">
        <v>75</v>
      </c>
      <c r="C14" s="76" t="s">
        <v>119</v>
      </c>
      <c r="D14" s="74"/>
      <c r="E14" s="77">
        <v>631215325.2256335</v>
      </c>
      <c r="F14" s="78">
        <v>142321111.12711361</v>
      </c>
      <c r="G14" s="78">
        <v>82719081.013214111</v>
      </c>
      <c r="H14" s="79">
        <v>54096231.21271807</v>
      </c>
      <c r="I14" s="80">
        <f t="shared" si="2"/>
        <v>910351748.57867932</v>
      </c>
      <c r="J14" s="84">
        <v>18506287998.854885</v>
      </c>
      <c r="K14" s="82" t="s">
        <v>110</v>
      </c>
      <c r="L14" s="83">
        <f t="shared" si="1"/>
        <v>4.919148284275103E-2</v>
      </c>
    </row>
    <row r="15" spans="1:12">
      <c r="A15" s="74">
        <v>11</v>
      </c>
      <c r="B15" s="75" t="s">
        <v>76</v>
      </c>
      <c r="C15" s="76" t="s">
        <v>120</v>
      </c>
      <c r="D15" s="74"/>
      <c r="E15" s="84">
        <v>456746394.74308044</v>
      </c>
      <c r="F15" s="79">
        <v>92108922.568808109</v>
      </c>
      <c r="G15" s="79">
        <v>58868002.618321195</v>
      </c>
      <c r="H15" s="79">
        <v>48196883.364141338</v>
      </c>
      <c r="I15" s="80">
        <f t="shared" si="2"/>
        <v>655920203.2943511</v>
      </c>
      <c r="J15" s="84">
        <v>25074951429.47142</v>
      </c>
      <c r="K15" s="82" t="s">
        <v>110</v>
      </c>
      <c r="L15" s="83">
        <f t="shared" si="1"/>
        <v>2.6158383801430873E-2</v>
      </c>
    </row>
    <row r="16" spans="1:12">
      <c r="A16" s="74">
        <v>12</v>
      </c>
      <c r="B16" s="75" t="s">
        <v>77</v>
      </c>
      <c r="C16" s="76" t="s">
        <v>121</v>
      </c>
      <c r="D16" s="74"/>
      <c r="E16" s="77">
        <v>517446453.06182617</v>
      </c>
      <c r="F16" s="78">
        <v>90111272.457930103</v>
      </c>
      <c r="G16" s="78">
        <v>62978564.568970509</v>
      </c>
      <c r="H16" s="79">
        <v>49434003.141722694</v>
      </c>
      <c r="I16" s="80">
        <f t="shared" si="2"/>
        <v>719970293.23044956</v>
      </c>
      <c r="J16" s="84">
        <v>13303394130.357109</v>
      </c>
      <c r="K16" s="82" t="s">
        <v>110</v>
      </c>
      <c r="L16" s="83">
        <f t="shared" si="1"/>
        <v>5.4119293631054971E-2</v>
      </c>
    </row>
    <row r="17" spans="1:12" s="65" customFormat="1">
      <c r="A17" s="74">
        <v>13</v>
      </c>
      <c r="B17" s="76" t="s">
        <v>78</v>
      </c>
      <c r="C17" s="76" t="s">
        <v>122</v>
      </c>
      <c r="D17" s="74"/>
      <c r="E17" s="77">
        <v>244335324.25867605</v>
      </c>
      <c r="F17" s="78">
        <v>34274149.742367208</v>
      </c>
      <c r="G17" s="78">
        <v>31914905.157843646</v>
      </c>
      <c r="H17" s="79">
        <v>21485981.787250608</v>
      </c>
      <c r="I17" s="86">
        <f t="shared" si="2"/>
        <v>332010360.94613755</v>
      </c>
      <c r="J17" s="84">
        <v>836303899000</v>
      </c>
      <c r="K17" s="82" t="s">
        <v>110</v>
      </c>
      <c r="L17" s="87">
        <f t="shared" si="1"/>
        <v>3.9699726539973665E-4</v>
      </c>
    </row>
    <row r="18" spans="1:12" s="90" customFormat="1">
      <c r="A18" s="66"/>
      <c r="B18" s="67" t="s">
        <v>123</v>
      </c>
      <c r="C18" s="67"/>
      <c r="D18" s="68"/>
      <c r="E18" s="69">
        <f>SUM(E19:E22,E25,E28,E33,E37,E40,E41,E45,E51,E56,E59,E60:E61,E64,E67)</f>
        <v>1180103769.3935204</v>
      </c>
      <c r="F18" s="69">
        <f>SUM(F19:F22,F25,F28,F33,F37,F40,F41,F45,F51,F56,F59,F60:F61,F64,F67)</f>
        <v>358133626.54420245</v>
      </c>
      <c r="G18" s="69">
        <f>SUM(G19:G22,G25,G28,G33,G37,G40,G41,G45,G51,G56,G59,G60:G61,G64,G67)</f>
        <v>78280196.447141811</v>
      </c>
      <c r="H18" s="69">
        <f>SUM(H19:H22,H25,H28,H33,H37,H40,H41,H45,H51,H56,H59,H60:H61,H64,H67)</f>
        <v>69609722.416529357</v>
      </c>
      <c r="I18" s="69">
        <f t="shared" ref="I18:I28" si="3">SUM(E18:H18)</f>
        <v>1686127314.801394</v>
      </c>
      <c r="J18" s="69"/>
      <c r="K18" s="88"/>
      <c r="L18" s="89"/>
    </row>
    <row r="19" spans="1:12" s="90" customFormat="1">
      <c r="A19" s="91">
        <v>14</v>
      </c>
      <c r="B19" s="75" t="s">
        <v>80</v>
      </c>
      <c r="C19" s="75" t="s">
        <v>124</v>
      </c>
      <c r="D19" s="91"/>
      <c r="E19" s="84">
        <v>11118190.321359137</v>
      </c>
      <c r="F19" s="79">
        <v>1726091.9969262339</v>
      </c>
      <c r="G19" s="79">
        <v>717996.20415648329</v>
      </c>
      <c r="H19" s="79">
        <v>338066.14700219489</v>
      </c>
      <c r="I19" s="63">
        <f t="shared" si="3"/>
        <v>13900344.669444047</v>
      </c>
      <c r="J19" s="84">
        <v>1834277841000</v>
      </c>
      <c r="K19" s="92" t="s">
        <v>110</v>
      </c>
      <c r="L19" s="93">
        <f t="shared" ref="L19:L66" si="4">SUM(I19/J19)</f>
        <v>7.5781020512497412E-6</v>
      </c>
    </row>
    <row r="20" spans="1:12" s="96" customFormat="1">
      <c r="A20" s="91">
        <v>15</v>
      </c>
      <c r="B20" s="75" t="s">
        <v>125</v>
      </c>
      <c r="C20" s="75" t="s">
        <v>126</v>
      </c>
      <c r="D20" s="91"/>
      <c r="E20" s="84">
        <v>6699327.5197100881</v>
      </c>
      <c r="F20" s="79">
        <v>453652.50966181525</v>
      </c>
      <c r="G20" s="79">
        <v>703928.44894806249</v>
      </c>
      <c r="H20" s="79">
        <v>450754.86266959319</v>
      </c>
      <c r="I20" s="63">
        <f t="shared" si="3"/>
        <v>8307663.340989558</v>
      </c>
      <c r="J20" s="94">
        <v>1586</v>
      </c>
      <c r="K20" s="95" t="s">
        <v>127</v>
      </c>
      <c r="L20" s="81">
        <f t="shared" si="4"/>
        <v>5238.1231658193938</v>
      </c>
    </row>
    <row r="21" spans="1:12" s="90" customFormat="1">
      <c r="A21" s="97">
        <v>16</v>
      </c>
      <c r="B21" s="98" t="s">
        <v>82</v>
      </c>
      <c r="C21" s="98" t="s">
        <v>128</v>
      </c>
      <c r="D21" s="97"/>
      <c r="E21" s="84">
        <v>23769883.654736117</v>
      </c>
      <c r="F21" s="79">
        <v>3522970.9634513054</v>
      </c>
      <c r="G21" s="79">
        <v>2579954.0300263679</v>
      </c>
      <c r="H21" s="79">
        <v>1577642.0193435762</v>
      </c>
      <c r="I21" s="63">
        <f t="shared" si="3"/>
        <v>31450450.667557366</v>
      </c>
      <c r="J21" s="99">
        <v>744</v>
      </c>
      <c r="K21" s="100" t="s">
        <v>129</v>
      </c>
      <c r="L21" s="101">
        <f t="shared" si="4"/>
        <v>42272.111112308288</v>
      </c>
    </row>
    <row r="22" spans="1:12" s="90" customFormat="1">
      <c r="A22" s="91">
        <v>17</v>
      </c>
      <c r="B22" s="75" t="s">
        <v>130</v>
      </c>
      <c r="C22" s="75" t="s">
        <v>131</v>
      </c>
      <c r="D22" s="91"/>
      <c r="E22" s="84">
        <v>31954540.722367428</v>
      </c>
      <c r="F22" s="79">
        <v>41146547.350086488</v>
      </c>
      <c r="G22" s="79">
        <v>2518534.2328742035</v>
      </c>
      <c r="H22" s="79">
        <v>6446091.767819236</v>
      </c>
      <c r="I22" s="63">
        <f t="shared" si="3"/>
        <v>82065714.073147357</v>
      </c>
      <c r="J22" s="102">
        <v>898490</v>
      </c>
      <c r="K22" s="95" t="s">
        <v>132</v>
      </c>
      <c r="L22" s="81">
        <f t="shared" si="4"/>
        <v>91.337370558545288</v>
      </c>
    </row>
    <row r="23" spans="1:12" s="90" customFormat="1">
      <c r="A23" s="103">
        <v>18</v>
      </c>
      <c r="B23" s="104" t="s">
        <v>84</v>
      </c>
      <c r="C23" s="75" t="s">
        <v>133</v>
      </c>
      <c r="D23" s="91">
        <v>60</v>
      </c>
      <c r="E23" s="105">
        <f>D23*E25/D25</f>
        <v>14874300.525597988</v>
      </c>
      <c r="F23" s="105">
        <f>D23*F25/D25</f>
        <v>1558439.11346939</v>
      </c>
      <c r="G23" s="105">
        <f>D23*G25/D25</f>
        <v>1803243.8691884542</v>
      </c>
      <c r="H23" s="105">
        <f>D23*H25/D25</f>
        <v>1217038.1292079017</v>
      </c>
      <c r="I23" s="63">
        <f t="shared" si="3"/>
        <v>19453021.637463734</v>
      </c>
      <c r="J23" s="102">
        <v>19</v>
      </c>
      <c r="K23" s="95" t="s">
        <v>134</v>
      </c>
      <c r="L23" s="81">
        <f t="shared" si="4"/>
        <v>1023843.2440770386</v>
      </c>
    </row>
    <row r="24" spans="1:12" s="90" customFormat="1">
      <c r="A24" s="106"/>
      <c r="B24" s="107"/>
      <c r="C24" s="75" t="s">
        <v>135</v>
      </c>
      <c r="D24" s="91">
        <v>40</v>
      </c>
      <c r="E24" s="105">
        <f>D24*E25/D25</f>
        <v>9916200.3503986578</v>
      </c>
      <c r="F24" s="105">
        <f>D24*F25/D25</f>
        <v>1038959.4089795933</v>
      </c>
      <c r="G24" s="105">
        <f>D24*G25/D25</f>
        <v>1202162.5794589696</v>
      </c>
      <c r="H24" s="105">
        <f>D24*H25/D25</f>
        <v>811358.75280526769</v>
      </c>
      <c r="I24" s="63">
        <f t="shared" si="3"/>
        <v>12968681.09164249</v>
      </c>
      <c r="J24" s="102">
        <v>196</v>
      </c>
      <c r="K24" s="95" t="s">
        <v>136</v>
      </c>
      <c r="L24" s="81">
        <f t="shared" si="4"/>
        <v>66166.74026348209</v>
      </c>
    </row>
    <row r="25" spans="1:12" s="96" customFormat="1">
      <c r="A25" s="66"/>
      <c r="B25" s="535" t="s">
        <v>137</v>
      </c>
      <c r="C25" s="536"/>
      <c r="D25" s="108">
        <f>SUM(D23:D24)</f>
        <v>100</v>
      </c>
      <c r="E25" s="109">
        <v>24790500.875996646</v>
      </c>
      <c r="F25" s="70">
        <v>2597398.5224489835</v>
      </c>
      <c r="G25" s="70">
        <v>3005406.4486474236</v>
      </c>
      <c r="H25" s="70">
        <v>2028396.8820131694</v>
      </c>
      <c r="I25" s="70">
        <f t="shared" si="3"/>
        <v>32421702.729106221</v>
      </c>
      <c r="J25" s="110"/>
      <c r="K25" s="111"/>
      <c r="L25" s="112"/>
    </row>
    <row r="26" spans="1:12" s="96" customFormat="1">
      <c r="A26" s="113">
        <v>19</v>
      </c>
      <c r="B26" s="114" t="s">
        <v>85</v>
      </c>
      <c r="C26" s="98" t="s">
        <v>138</v>
      </c>
      <c r="D26" s="97">
        <v>60</v>
      </c>
      <c r="E26" s="105">
        <f>D26*E28/D28</f>
        <v>8173721.5443736203</v>
      </c>
      <c r="F26" s="105">
        <f>D26*F28/D28</f>
        <v>1178334.8866589544</v>
      </c>
      <c r="G26" s="105">
        <f>D26*G28/D28</f>
        <v>958140.44913597393</v>
      </c>
      <c r="H26" s="105">
        <f>D26*H28/D28</f>
        <v>698670.03713786928</v>
      </c>
      <c r="I26" s="63">
        <f t="shared" si="3"/>
        <v>11008866.917306419</v>
      </c>
      <c r="J26" s="99">
        <v>41</v>
      </c>
      <c r="K26" s="100" t="s">
        <v>139</v>
      </c>
      <c r="L26" s="101">
        <f t="shared" si="4"/>
        <v>268508.94920259557</v>
      </c>
    </row>
    <row r="27" spans="1:12" s="90" customFormat="1">
      <c r="A27" s="115"/>
      <c r="B27" s="116"/>
      <c r="C27" s="75" t="s">
        <v>140</v>
      </c>
      <c r="D27" s="117">
        <v>40</v>
      </c>
      <c r="E27" s="105">
        <f>D27*E28/D28</f>
        <v>5449147.6962490808</v>
      </c>
      <c r="F27" s="105">
        <f>D27*F28/D28</f>
        <v>785556.59110596951</v>
      </c>
      <c r="G27" s="105">
        <f>D27*G28/D28</f>
        <v>638760.29942398262</v>
      </c>
      <c r="H27" s="105">
        <f>D27*H28/D28</f>
        <v>465780.02475857956</v>
      </c>
      <c r="I27" s="63">
        <f t="shared" si="3"/>
        <v>7339244.611537612</v>
      </c>
      <c r="J27" s="118">
        <v>2</v>
      </c>
      <c r="K27" s="119" t="s">
        <v>141</v>
      </c>
      <c r="L27" s="101">
        <f t="shared" si="4"/>
        <v>3669622.305768806</v>
      </c>
    </row>
    <row r="28" spans="1:12" s="90" customFormat="1">
      <c r="A28" s="66"/>
      <c r="B28" s="535" t="s">
        <v>142</v>
      </c>
      <c r="C28" s="536"/>
      <c r="D28" s="66">
        <v>100</v>
      </c>
      <c r="E28" s="120">
        <v>13622869.240622701</v>
      </c>
      <c r="F28" s="121">
        <v>1963891.4777649241</v>
      </c>
      <c r="G28" s="121">
        <v>1596900.7485599564</v>
      </c>
      <c r="H28" s="121">
        <v>1164450.061896449</v>
      </c>
      <c r="I28" s="121">
        <f t="shared" si="3"/>
        <v>18348111.528844029</v>
      </c>
      <c r="J28" s="110"/>
      <c r="K28" s="111"/>
      <c r="L28" s="112"/>
    </row>
    <row r="29" spans="1:12" s="90" customFormat="1">
      <c r="A29" s="103">
        <v>20</v>
      </c>
      <c r="B29" s="104" t="s">
        <v>86</v>
      </c>
      <c r="C29" s="98" t="s">
        <v>143</v>
      </c>
      <c r="D29" s="91">
        <v>66</v>
      </c>
      <c r="E29" s="105">
        <f>D29*E33/D33</f>
        <v>22421033.359093841</v>
      </c>
      <c r="F29" s="122">
        <f>D29*F33/D33</f>
        <v>8609993.2148854695</v>
      </c>
      <c r="G29" s="122">
        <f>D29*G33/D33</f>
        <v>2473162.3827193668</v>
      </c>
      <c r="H29" s="122">
        <f>D29*H33/D33</f>
        <v>2479151.7446827628</v>
      </c>
      <c r="I29" s="63">
        <f t="shared" ref="I29:I50" si="5">SUM(E29:H29)</f>
        <v>35983340.701381445</v>
      </c>
      <c r="J29" s="123">
        <v>55908776</v>
      </c>
      <c r="K29" s="95" t="s">
        <v>144</v>
      </c>
      <c r="L29" s="81">
        <f t="shared" si="4"/>
        <v>0.6436080929652519</v>
      </c>
    </row>
    <row r="30" spans="1:12" s="90" customFormat="1">
      <c r="A30" s="124"/>
      <c r="B30" s="125"/>
      <c r="C30" s="75" t="s">
        <v>145</v>
      </c>
      <c r="D30" s="91">
        <v>28</v>
      </c>
      <c r="E30" s="105">
        <f>D30*E33/D33</f>
        <v>9511953.5462822355</v>
      </c>
      <c r="F30" s="122">
        <f>D30*F33/D33</f>
        <v>3652724.3941938356</v>
      </c>
      <c r="G30" s="122">
        <f>D30*G33/D33</f>
        <v>1049220.4047900345</v>
      </c>
      <c r="H30" s="122">
        <f>D30*H33/D33</f>
        <v>1051761.3462290508</v>
      </c>
      <c r="I30" s="80">
        <f t="shared" si="5"/>
        <v>15265659.691495156</v>
      </c>
      <c r="J30" s="102">
        <v>203721</v>
      </c>
      <c r="K30" s="95" t="s">
        <v>146</v>
      </c>
      <c r="L30" s="81">
        <f t="shared" si="4"/>
        <v>74.93414862235683</v>
      </c>
    </row>
    <row r="31" spans="1:12" s="126" customFormat="1">
      <c r="A31" s="124"/>
      <c r="B31" s="125"/>
      <c r="C31" s="98" t="s">
        <v>147</v>
      </c>
      <c r="D31" s="91">
        <v>50</v>
      </c>
      <c r="E31" s="105">
        <f>D31*E33/D33</f>
        <v>16985631.33264685</v>
      </c>
      <c r="F31" s="122">
        <f>D31*F33/D33</f>
        <v>6522722.1324889911</v>
      </c>
      <c r="G31" s="122">
        <f>D31*G33/D33</f>
        <v>1873607.8656964898</v>
      </c>
      <c r="H31" s="122">
        <f>D31*H33/D33</f>
        <v>1878145.261123305</v>
      </c>
      <c r="I31" s="80">
        <f t="shared" si="5"/>
        <v>27260106.591955636</v>
      </c>
      <c r="J31" s="102">
        <v>144626</v>
      </c>
      <c r="K31" s="95" t="s">
        <v>148</v>
      </c>
      <c r="L31" s="81">
        <f t="shared" si="4"/>
        <v>188.486901331404</v>
      </c>
    </row>
    <row r="32" spans="1:12" s="126" customFormat="1">
      <c r="A32" s="106"/>
      <c r="B32" s="127"/>
      <c r="C32" s="98" t="s">
        <v>149</v>
      </c>
      <c r="D32" s="128">
        <v>11</v>
      </c>
      <c r="E32" s="105">
        <f>D32*E33/D33</f>
        <v>3736838.893182307</v>
      </c>
      <c r="F32" s="122">
        <f>D32*F33/D33</f>
        <v>1434998.8691475783</v>
      </c>
      <c r="G32" s="122">
        <f>D32*G33/D33</f>
        <v>412193.73045322782</v>
      </c>
      <c r="H32" s="122">
        <f>D32*H33/D33</f>
        <v>413191.95744712715</v>
      </c>
      <c r="I32" s="80">
        <f t="shared" si="5"/>
        <v>5997223.4502302408</v>
      </c>
      <c r="J32" s="102">
        <v>145912</v>
      </c>
      <c r="K32" s="95" t="s">
        <v>148</v>
      </c>
      <c r="L32" s="81">
        <f t="shared" si="4"/>
        <v>41.101646541958445</v>
      </c>
    </row>
    <row r="33" spans="1:12" s="90" customFormat="1">
      <c r="A33" s="66"/>
      <c r="B33" s="535" t="s">
        <v>150</v>
      </c>
      <c r="C33" s="536"/>
      <c r="D33" s="108">
        <f>SUM(D29:D32)</f>
        <v>155</v>
      </c>
      <c r="E33" s="69">
        <v>52655457.131205231</v>
      </c>
      <c r="F33" s="129">
        <v>20220438.610715874</v>
      </c>
      <c r="G33" s="129">
        <v>5808184.3836591188</v>
      </c>
      <c r="H33" s="129">
        <v>5822250.3094822457</v>
      </c>
      <c r="I33" s="129">
        <f t="shared" si="5"/>
        <v>84506330.435062468</v>
      </c>
      <c r="J33" s="110"/>
      <c r="K33" s="111"/>
      <c r="L33" s="112"/>
    </row>
    <row r="34" spans="1:12" s="90" customFormat="1">
      <c r="A34" s="103">
        <v>21</v>
      </c>
      <c r="B34" s="104" t="s">
        <v>87</v>
      </c>
      <c r="C34" s="75" t="s">
        <v>151</v>
      </c>
      <c r="D34" s="91">
        <v>111</v>
      </c>
      <c r="E34" s="105">
        <f>D34*E37/D37</f>
        <v>37553125.080303654</v>
      </c>
      <c r="F34" s="105">
        <f>D34*F37/D37</f>
        <v>26613509.085112032</v>
      </c>
      <c r="G34" s="105">
        <f>D34*G37/D37</f>
        <v>4373895.8633093657</v>
      </c>
      <c r="H34" s="122">
        <f>D34*H37/D37</f>
        <v>4169482.4796937364</v>
      </c>
      <c r="I34" s="80">
        <f t="shared" si="5"/>
        <v>72710012.508418798</v>
      </c>
      <c r="J34" s="102">
        <v>7782759</v>
      </c>
      <c r="K34" s="95" t="s">
        <v>152</v>
      </c>
      <c r="L34" s="81">
        <f t="shared" si="4"/>
        <v>9.3424468762836934</v>
      </c>
    </row>
    <row r="35" spans="1:12" s="90" customFormat="1">
      <c r="A35" s="124"/>
      <c r="B35" s="125"/>
      <c r="C35" s="75" t="s">
        <v>153</v>
      </c>
      <c r="D35" s="91">
        <v>41</v>
      </c>
      <c r="E35" s="105">
        <f>D35*E37/D37</f>
        <v>13870974.128760811</v>
      </c>
      <c r="F35" s="122">
        <f>D35*F37/D37</f>
        <v>9830215.0674738139</v>
      </c>
      <c r="G35" s="122">
        <f>D35*G37/D37</f>
        <v>1615583.1567178739</v>
      </c>
      <c r="H35" s="122">
        <f>D35*H37/D37</f>
        <v>1540079.1141211097</v>
      </c>
      <c r="I35" s="80">
        <f t="shared" si="5"/>
        <v>26856851.467073608</v>
      </c>
      <c r="J35" s="102">
        <v>10779</v>
      </c>
      <c r="K35" s="95" t="s">
        <v>154</v>
      </c>
      <c r="L35" s="81">
        <f t="shared" si="4"/>
        <v>2491.5902650592457</v>
      </c>
    </row>
    <row r="36" spans="1:12" s="90" customFormat="1">
      <c r="A36" s="106"/>
      <c r="B36" s="107"/>
      <c r="C36" s="75" t="s">
        <v>155</v>
      </c>
      <c r="D36" s="91">
        <v>10</v>
      </c>
      <c r="E36" s="84">
        <f>D36*E37/D37</f>
        <v>3383164.4216489783</v>
      </c>
      <c r="F36" s="79">
        <f>D36*F37/D37</f>
        <v>2397613.431091174</v>
      </c>
      <c r="G36" s="79">
        <f>D36*G37/D37</f>
        <v>394044.67237021314</v>
      </c>
      <c r="H36" s="79">
        <f>D36*H37/D37</f>
        <v>375629.05222466093</v>
      </c>
      <c r="I36" s="80">
        <f t="shared" si="5"/>
        <v>6550451.5773350261</v>
      </c>
      <c r="J36" s="102">
        <v>287947</v>
      </c>
      <c r="K36" s="95" t="s">
        <v>156</v>
      </c>
      <c r="L36" s="81">
        <f t="shared" si="4"/>
        <v>22.748809945354619</v>
      </c>
    </row>
    <row r="37" spans="1:12" s="90" customFormat="1">
      <c r="A37" s="66"/>
      <c r="B37" s="535" t="s">
        <v>157</v>
      </c>
      <c r="C37" s="536"/>
      <c r="D37" s="108">
        <f>SUM(D34:D36)</f>
        <v>162</v>
      </c>
      <c r="E37" s="69">
        <v>54807263.630713448</v>
      </c>
      <c r="F37" s="70">
        <v>38841337.583677016</v>
      </c>
      <c r="G37" s="70">
        <v>6383523.6923974529</v>
      </c>
      <c r="H37" s="70">
        <v>6085190.6460395074</v>
      </c>
      <c r="I37" s="70">
        <f t="shared" si="5"/>
        <v>106117315.5528274</v>
      </c>
      <c r="J37" s="110"/>
      <c r="K37" s="111"/>
      <c r="L37" s="112"/>
    </row>
    <row r="38" spans="1:12" s="90" customFormat="1">
      <c r="A38" s="103">
        <v>22</v>
      </c>
      <c r="B38" s="104" t="s">
        <v>158</v>
      </c>
      <c r="C38" s="75" t="s">
        <v>159</v>
      </c>
      <c r="D38" s="91">
        <v>100</v>
      </c>
      <c r="E38" s="84">
        <f>D38*E40/D40</f>
        <v>43133016.205990277</v>
      </c>
      <c r="F38" s="84">
        <f>D38*F40/D40</f>
        <v>25945302.166542806</v>
      </c>
      <c r="G38" s="84">
        <f>D38*G40/D40</f>
        <v>4719768.4484097082</v>
      </c>
      <c r="H38" s="84">
        <f>D38*H40/D40</f>
        <v>3756290.5222466094</v>
      </c>
      <c r="I38" s="80">
        <f t="shared" si="5"/>
        <v>77554377.343189403</v>
      </c>
      <c r="J38" s="102">
        <v>23265</v>
      </c>
      <c r="K38" s="95" t="s">
        <v>160</v>
      </c>
      <c r="L38" s="81">
        <f t="shared" si="4"/>
        <v>3333.5214847706598</v>
      </c>
    </row>
    <row r="39" spans="1:12" s="90" customFormat="1">
      <c r="A39" s="106"/>
      <c r="B39" s="107"/>
      <c r="C39" s="75" t="s">
        <v>161</v>
      </c>
      <c r="D39" s="91">
        <v>40</v>
      </c>
      <c r="E39" s="84">
        <f>D39*E40/D40</f>
        <v>17253206.482396111</v>
      </c>
      <c r="F39" s="84">
        <f>D39*F40/D40</f>
        <v>10378120.866617121</v>
      </c>
      <c r="G39" s="84">
        <f>D39*G40/D40</f>
        <v>1887907.3793638833</v>
      </c>
      <c r="H39" s="84">
        <f>D39*H40/D40</f>
        <v>1502516.208898644</v>
      </c>
      <c r="I39" s="80">
        <f t="shared" si="5"/>
        <v>31021750.93727576</v>
      </c>
      <c r="J39" s="102">
        <v>488565</v>
      </c>
      <c r="K39" s="95" t="s">
        <v>162</v>
      </c>
      <c r="L39" s="81">
        <f t="shared" si="4"/>
        <v>63.495647328964949</v>
      </c>
    </row>
    <row r="40" spans="1:12" s="90" customFormat="1">
      <c r="A40" s="66"/>
      <c r="B40" s="535" t="s">
        <v>163</v>
      </c>
      <c r="C40" s="536"/>
      <c r="D40" s="108">
        <f>SUM(D38:D39)</f>
        <v>140</v>
      </c>
      <c r="E40" s="130">
        <v>60386222.688386388</v>
      </c>
      <c r="F40" s="131">
        <v>36323423.033159927</v>
      </c>
      <c r="G40" s="131">
        <v>6607675.8277735915</v>
      </c>
      <c r="H40" s="131">
        <v>5258806.7311452534</v>
      </c>
      <c r="I40" s="131">
        <f t="shared" si="5"/>
        <v>108576128.28046516</v>
      </c>
      <c r="J40" s="110"/>
      <c r="K40" s="111"/>
      <c r="L40" s="112"/>
    </row>
    <row r="41" spans="1:12" s="90" customFormat="1">
      <c r="A41" s="91">
        <v>23</v>
      </c>
      <c r="B41" s="75" t="s">
        <v>89</v>
      </c>
      <c r="C41" s="75" t="s">
        <v>164</v>
      </c>
      <c r="D41" s="91"/>
      <c r="E41" s="84">
        <v>33036113.193626411</v>
      </c>
      <c r="F41" s="79">
        <v>4177647.9186841594</v>
      </c>
      <c r="G41" s="79">
        <v>4132503.0838041566</v>
      </c>
      <c r="H41" s="79">
        <v>2554277.5551276943</v>
      </c>
      <c r="I41" s="80">
        <f>SUM(E41:H41)</f>
        <v>43900541.751242429</v>
      </c>
      <c r="J41" s="102">
        <v>2114</v>
      </c>
      <c r="K41" s="95" t="s">
        <v>165</v>
      </c>
      <c r="L41" s="81">
        <f t="shared" si="4"/>
        <v>20766.576041268887</v>
      </c>
    </row>
    <row r="42" spans="1:12" s="138" customFormat="1">
      <c r="A42" s="103">
        <v>24</v>
      </c>
      <c r="B42" s="104" t="s">
        <v>90</v>
      </c>
      <c r="C42" s="104" t="s">
        <v>166</v>
      </c>
      <c r="D42" s="103">
        <v>55</v>
      </c>
      <c r="E42" s="132">
        <f>D42*E45/D45</f>
        <v>21428660.605503704</v>
      </c>
      <c r="F42" s="133">
        <f>D42*F45/D45</f>
        <v>1563668.1439313323</v>
      </c>
      <c r="G42" s="133">
        <f>D42*G45/D45</f>
        <v>2625768.9730812572</v>
      </c>
      <c r="H42" s="133">
        <f>D42*H45/D45</f>
        <v>1487491.0468096575</v>
      </c>
      <c r="I42" s="134">
        <f t="shared" si="5"/>
        <v>27105588.769325953</v>
      </c>
      <c r="J42" s="135">
        <v>96</v>
      </c>
      <c r="K42" s="136" t="s">
        <v>167</v>
      </c>
      <c r="L42" s="137">
        <f t="shared" si="4"/>
        <v>282349.88301381201</v>
      </c>
    </row>
    <row r="43" spans="1:12" s="90" customFormat="1">
      <c r="A43" s="124"/>
      <c r="B43" s="125"/>
      <c r="C43" s="75" t="s">
        <v>168</v>
      </c>
      <c r="D43" s="91">
        <v>35</v>
      </c>
      <c r="E43" s="84">
        <f>D43*E45/D45</f>
        <v>13636420.385320539</v>
      </c>
      <c r="F43" s="79">
        <f>D43*F45/D45</f>
        <v>995061.54613812047</v>
      </c>
      <c r="G43" s="79">
        <f>D43*G45/D45</f>
        <v>1670943.8919607999</v>
      </c>
      <c r="H43" s="79">
        <f>D43*H45/D45</f>
        <v>946585.2116061456</v>
      </c>
      <c r="I43" s="80">
        <f t="shared" si="5"/>
        <v>17249011.035025604</v>
      </c>
      <c r="J43" s="102">
        <v>131</v>
      </c>
      <c r="K43" s="95" t="s">
        <v>169</v>
      </c>
      <c r="L43" s="81">
        <f t="shared" si="4"/>
        <v>131671.8399620275</v>
      </c>
    </row>
    <row r="44" spans="1:12" s="90" customFormat="1">
      <c r="A44" s="124"/>
      <c r="B44" s="127"/>
      <c r="C44" s="107" t="s">
        <v>170</v>
      </c>
      <c r="D44" s="139">
        <v>10</v>
      </c>
      <c r="E44" s="140">
        <f>D44*E45/D45</f>
        <v>3896120.1100915824</v>
      </c>
      <c r="F44" s="141">
        <f>D44*F45/D45</f>
        <v>284303.29889660585</v>
      </c>
      <c r="G44" s="141">
        <f>D44*G45/D45</f>
        <v>477412.54056022852</v>
      </c>
      <c r="H44" s="141">
        <f>D44*H45/D45</f>
        <v>270452.91760175594</v>
      </c>
      <c r="I44" s="142">
        <f>SUM(E44:H44)</f>
        <v>4928288.8671501726</v>
      </c>
      <c r="J44" s="143">
        <v>23</v>
      </c>
      <c r="K44" s="144" t="s">
        <v>171</v>
      </c>
      <c r="L44" s="145">
        <f t="shared" si="4"/>
        <v>214273.42900652924</v>
      </c>
    </row>
    <row r="45" spans="1:12" s="90" customFormat="1">
      <c r="A45" s="146"/>
      <c r="B45" s="535" t="s">
        <v>172</v>
      </c>
      <c r="C45" s="536"/>
      <c r="D45" s="108">
        <f>SUM(D42:D44)</f>
        <v>100</v>
      </c>
      <c r="E45" s="69">
        <v>38961201.100915827</v>
      </c>
      <c r="F45" s="70">
        <v>2843032.9889660585</v>
      </c>
      <c r="G45" s="70">
        <v>4774125.4056022856</v>
      </c>
      <c r="H45" s="70">
        <v>2704529.1760175591</v>
      </c>
      <c r="I45" s="70">
        <f t="shared" si="5"/>
        <v>49282888.671501726</v>
      </c>
      <c r="J45" s="110"/>
      <c r="K45" s="111"/>
      <c r="L45" s="112"/>
    </row>
    <row r="46" spans="1:12" s="90" customFormat="1">
      <c r="A46" s="147">
        <v>25</v>
      </c>
      <c r="B46" s="104" t="s">
        <v>91</v>
      </c>
      <c r="C46" s="148" t="s">
        <v>173</v>
      </c>
      <c r="D46" s="128">
        <v>24</v>
      </c>
      <c r="E46" s="84">
        <f>D46*E51/D51</f>
        <v>12671430.405875251</v>
      </c>
      <c r="F46" s="84">
        <f>D46*F51/D51</f>
        <v>6028146.4240725292</v>
      </c>
      <c r="G46" s="84">
        <f>D46*G51/D51</f>
        <v>1576849.3771803356</v>
      </c>
      <c r="H46" s="84">
        <f>D46*H51/D51</f>
        <v>1138156.0282407231</v>
      </c>
      <c r="I46" s="80">
        <f t="shared" si="5"/>
        <v>21414582.235368837</v>
      </c>
      <c r="J46" s="102">
        <v>45</v>
      </c>
      <c r="K46" s="95" t="s">
        <v>174</v>
      </c>
      <c r="L46" s="81">
        <f>I46/J46</f>
        <v>475879.60523041862</v>
      </c>
    </row>
    <row r="47" spans="1:12" s="90" customFormat="1">
      <c r="A47" s="149"/>
      <c r="B47" s="125"/>
      <c r="C47" s="148" t="s">
        <v>175</v>
      </c>
      <c r="D47" s="128">
        <v>18</v>
      </c>
      <c r="E47" s="84">
        <f>D47*E51/D51</f>
        <v>9503572.804406438</v>
      </c>
      <c r="F47" s="84">
        <f>D47*F51/D51</f>
        <v>4521109.8180543976</v>
      </c>
      <c r="G47" s="84">
        <f>D47*G51/D51</f>
        <v>1182637.0328852516</v>
      </c>
      <c r="H47" s="84">
        <f>D47*H51/D51</f>
        <v>853617.02118054219</v>
      </c>
      <c r="I47" s="80">
        <f t="shared" si="5"/>
        <v>16060936.676526628</v>
      </c>
      <c r="J47" s="102">
        <v>5</v>
      </c>
      <c r="K47" s="95" t="s">
        <v>176</v>
      </c>
      <c r="L47" s="81">
        <f>I47/J47</f>
        <v>3212187.3353053257</v>
      </c>
    </row>
    <row r="48" spans="1:12" s="90" customFormat="1">
      <c r="A48" s="124"/>
      <c r="B48" s="125"/>
      <c r="C48" s="148" t="s">
        <v>177</v>
      </c>
      <c r="D48" s="128">
        <v>16</v>
      </c>
      <c r="E48" s="84">
        <f>D48*E51/D51</f>
        <v>8447620.2705834992</v>
      </c>
      <c r="F48" s="84">
        <f>D48*F51/D51</f>
        <v>4018764.2827150198</v>
      </c>
      <c r="G48" s="84">
        <f>D48*G51/D51</f>
        <v>1051232.9181202236</v>
      </c>
      <c r="H48" s="84">
        <f>D48*H51/D51</f>
        <v>758770.68549381534</v>
      </c>
      <c r="I48" s="80">
        <f t="shared" si="5"/>
        <v>14276388.156912558</v>
      </c>
      <c r="J48" s="102">
        <v>13</v>
      </c>
      <c r="K48" s="95" t="s">
        <v>178</v>
      </c>
      <c r="L48" s="81">
        <f>I48/J48</f>
        <v>1098183.7043778892</v>
      </c>
    </row>
    <row r="49" spans="1:12" s="90" customFormat="1">
      <c r="A49" s="125"/>
      <c r="B49" s="150"/>
      <c r="C49" s="148" t="s">
        <v>179</v>
      </c>
      <c r="D49" s="128">
        <v>16</v>
      </c>
      <c r="E49" s="84">
        <f>D49*E51/D51</f>
        <v>8447620.2705834992</v>
      </c>
      <c r="F49" s="84">
        <f>D49*F51/D51</f>
        <v>4018764.2827150198</v>
      </c>
      <c r="G49" s="84">
        <f>D49*G51/D51</f>
        <v>1051232.9181202236</v>
      </c>
      <c r="H49" s="84">
        <f>D49*H51/D51</f>
        <v>758770.68549381534</v>
      </c>
      <c r="I49" s="80">
        <f t="shared" si="5"/>
        <v>14276388.156912558</v>
      </c>
      <c r="J49" s="102">
        <v>152</v>
      </c>
      <c r="K49" s="95" t="s">
        <v>180</v>
      </c>
      <c r="L49" s="81">
        <f>I49/J49</f>
        <v>93923.606295477352</v>
      </c>
    </row>
    <row r="50" spans="1:12" s="90" customFormat="1">
      <c r="A50" s="151"/>
      <c r="B50" s="107"/>
      <c r="C50" s="148" t="s">
        <v>181</v>
      </c>
      <c r="D50" s="128">
        <v>6</v>
      </c>
      <c r="E50" s="84">
        <f>D50*E51/D51</f>
        <v>3167857.6014688127</v>
      </c>
      <c r="F50" s="84">
        <f>D50*F51/D51</f>
        <v>1507036.6060181323</v>
      </c>
      <c r="G50" s="84">
        <f>D50*G51/D51</f>
        <v>394212.34429508389</v>
      </c>
      <c r="H50" s="84">
        <f>D50*H51/D51</f>
        <v>284539.00706018077</v>
      </c>
      <c r="I50" s="80">
        <f t="shared" si="5"/>
        <v>5353645.5588422092</v>
      </c>
      <c r="J50" s="102">
        <v>1</v>
      </c>
      <c r="K50" s="95" t="s">
        <v>141</v>
      </c>
      <c r="L50" s="81">
        <f>I50/J50</f>
        <v>5353645.5588422092</v>
      </c>
    </row>
    <row r="51" spans="1:12" s="90" customFormat="1">
      <c r="A51" s="152"/>
      <c r="B51" s="538" t="s">
        <v>182</v>
      </c>
      <c r="C51" s="536"/>
      <c r="D51" s="108">
        <f>SUM(D46:D50)</f>
        <v>80</v>
      </c>
      <c r="E51" s="69">
        <v>42238101.3529175</v>
      </c>
      <c r="F51" s="70">
        <v>20093821.413575098</v>
      </c>
      <c r="G51" s="70">
        <v>5256164.5906011183</v>
      </c>
      <c r="H51" s="70">
        <v>3793853.4274690766</v>
      </c>
      <c r="I51" s="70">
        <f t="shared" ref="I51:I63" si="6">SUM(E51:H51)</f>
        <v>71381940.784562796</v>
      </c>
      <c r="J51" s="110"/>
      <c r="K51" s="111"/>
      <c r="L51" s="71"/>
    </row>
    <row r="52" spans="1:12" s="138" customFormat="1" ht="56.25">
      <c r="A52" s="103">
        <v>26</v>
      </c>
      <c r="B52" s="104" t="s">
        <v>92</v>
      </c>
      <c r="C52" s="153" t="s">
        <v>183</v>
      </c>
      <c r="D52" s="154">
        <v>33</v>
      </c>
      <c r="E52" s="105">
        <f>D52*E56/D56</f>
        <v>13238465.790079452</v>
      </c>
      <c r="F52" s="122">
        <f>D52*F56/D56</f>
        <v>3195928.739965552</v>
      </c>
      <c r="G52" s="122">
        <f>D52*G56/D56</f>
        <v>1697989.9938882824</v>
      </c>
      <c r="H52" s="122">
        <f>D52*H56/D56</f>
        <v>1239575.8723413812</v>
      </c>
      <c r="I52" s="80">
        <f t="shared" si="6"/>
        <v>19371960.396274667</v>
      </c>
      <c r="J52" s="102">
        <v>16</v>
      </c>
      <c r="K52" s="95" t="s">
        <v>184</v>
      </c>
      <c r="L52" s="81">
        <f t="shared" si="4"/>
        <v>1210747.5247671667</v>
      </c>
    </row>
    <row r="53" spans="1:12" s="90" customFormat="1">
      <c r="A53" s="124"/>
      <c r="B53" s="125"/>
      <c r="C53" s="155" t="s">
        <v>185</v>
      </c>
      <c r="D53" s="156">
        <v>12</v>
      </c>
      <c r="E53" s="157">
        <f>D53*E56/D56</f>
        <v>4813987.560028892</v>
      </c>
      <c r="F53" s="158">
        <f>D53*F56/D56</f>
        <v>1162155.9054420188</v>
      </c>
      <c r="G53" s="158">
        <f>D53*G56/D56</f>
        <v>617450.90686846641</v>
      </c>
      <c r="H53" s="158">
        <f>D53*H56/D56</f>
        <v>450754.86266959313</v>
      </c>
      <c r="I53" s="80">
        <f t="shared" si="6"/>
        <v>7044349.2350089699</v>
      </c>
      <c r="J53" s="143">
        <v>10</v>
      </c>
      <c r="K53" s="144" t="s">
        <v>186</v>
      </c>
      <c r="L53" s="145">
        <f t="shared" si="4"/>
        <v>704434.92350089701</v>
      </c>
    </row>
    <row r="54" spans="1:12" s="90" customFormat="1">
      <c r="A54" s="124"/>
      <c r="B54" s="125"/>
      <c r="C54" s="155" t="s">
        <v>187</v>
      </c>
      <c r="D54" s="156">
        <v>15</v>
      </c>
      <c r="E54" s="157">
        <f>D54*E56/D56</f>
        <v>6017484.450036115</v>
      </c>
      <c r="F54" s="158">
        <f>D54*F56/D56</f>
        <v>1452694.8818025235</v>
      </c>
      <c r="G54" s="158">
        <f>D54*G56/D56</f>
        <v>771813.63358558295</v>
      </c>
      <c r="H54" s="158">
        <f>D54*H56/D56</f>
        <v>563443.57833699137</v>
      </c>
      <c r="I54" s="142">
        <f t="shared" si="6"/>
        <v>8805436.5437612124</v>
      </c>
      <c r="J54" s="143">
        <v>499</v>
      </c>
      <c r="K54" s="144" t="s">
        <v>188</v>
      </c>
      <c r="L54" s="145">
        <f t="shared" si="4"/>
        <v>17646.165418359142</v>
      </c>
    </row>
    <row r="55" spans="1:12" s="90" customFormat="1">
      <c r="A55" s="124"/>
      <c r="B55" s="150"/>
      <c r="C55" s="159" t="s">
        <v>189</v>
      </c>
      <c r="D55" s="160">
        <v>16</v>
      </c>
      <c r="E55" s="105">
        <f>D55*E56/D56</f>
        <v>6418650.0800385224</v>
      </c>
      <c r="F55" s="122">
        <f>D55*F56/D56</f>
        <v>1549541.2072560252</v>
      </c>
      <c r="G55" s="122">
        <f>D55*G56/D56</f>
        <v>823267.87582462188</v>
      </c>
      <c r="H55" s="122">
        <f>D55*H56/D56</f>
        <v>601006.48355945747</v>
      </c>
      <c r="I55" s="80">
        <f t="shared" si="6"/>
        <v>9392465.6466786284</v>
      </c>
      <c r="J55" s="102">
        <v>414</v>
      </c>
      <c r="K55" s="95" t="s">
        <v>190</v>
      </c>
      <c r="L55" s="81">
        <f t="shared" si="4"/>
        <v>22687.115088595721</v>
      </c>
    </row>
    <row r="56" spans="1:12" s="90" customFormat="1">
      <c r="A56" s="146"/>
      <c r="B56" s="535" t="s">
        <v>191</v>
      </c>
      <c r="C56" s="539"/>
      <c r="D56" s="108">
        <f>SUM(D52:D55)</f>
        <v>76</v>
      </c>
      <c r="E56" s="120">
        <v>30488587.880182981</v>
      </c>
      <c r="F56" s="121">
        <v>7360320.7344661197</v>
      </c>
      <c r="G56" s="121">
        <v>3910522.4101669537</v>
      </c>
      <c r="H56" s="121">
        <v>2854780.7969074231</v>
      </c>
      <c r="I56" s="121">
        <f>SUM(E56:H56)</f>
        <v>44614211.821723484</v>
      </c>
      <c r="J56" s="110"/>
      <c r="K56" s="111"/>
      <c r="L56" s="112"/>
    </row>
    <row r="57" spans="1:12" s="90" customFormat="1">
      <c r="A57" s="103">
        <v>27</v>
      </c>
      <c r="B57" s="161" t="s">
        <v>93</v>
      </c>
      <c r="C57" s="148" t="s">
        <v>192</v>
      </c>
      <c r="D57" s="128">
        <v>60</v>
      </c>
      <c r="E57" s="105">
        <f>D57*E59/D59</f>
        <v>29622389.836583048</v>
      </c>
      <c r="F57" s="122">
        <f>D57*F59/D59</f>
        <v>5023103.7449720651</v>
      </c>
      <c r="G57" s="122">
        <f>D57*G59/D59</f>
        <v>3934565.5464908644</v>
      </c>
      <c r="H57" s="122">
        <f>D57*H59/D59</f>
        <v>2524227.2309497218</v>
      </c>
      <c r="I57" s="80">
        <f t="shared" si="6"/>
        <v>41104286.358995698</v>
      </c>
      <c r="J57" s="102">
        <v>10</v>
      </c>
      <c r="K57" s="95" t="s">
        <v>186</v>
      </c>
      <c r="L57" s="81">
        <f t="shared" si="4"/>
        <v>4110428.6358995698</v>
      </c>
    </row>
    <row r="58" spans="1:12" s="90" customFormat="1">
      <c r="A58" s="106"/>
      <c r="B58" s="162"/>
      <c r="C58" s="148" t="s">
        <v>193</v>
      </c>
      <c r="D58" s="128">
        <v>40</v>
      </c>
      <c r="E58" s="105">
        <f>D58*E59/D59</f>
        <v>19748259.891055364</v>
      </c>
      <c r="F58" s="122">
        <f>D58*F59/D59</f>
        <v>3348735.8299813764</v>
      </c>
      <c r="G58" s="122">
        <f>D58*G59/D59</f>
        <v>2623043.6976605761</v>
      </c>
      <c r="H58" s="122">
        <f>D58*H59/D59</f>
        <v>1682818.1539664811</v>
      </c>
      <c r="I58" s="80">
        <f t="shared" si="6"/>
        <v>27402857.572663799</v>
      </c>
      <c r="J58" s="102">
        <v>30</v>
      </c>
      <c r="K58" s="95" t="s">
        <v>194</v>
      </c>
      <c r="L58" s="81">
        <f t="shared" si="4"/>
        <v>913428.58575545996</v>
      </c>
    </row>
    <row r="59" spans="1:12" s="90" customFormat="1">
      <c r="A59" s="67"/>
      <c r="B59" s="535" t="s">
        <v>195</v>
      </c>
      <c r="C59" s="536"/>
      <c r="D59" s="108">
        <v>100</v>
      </c>
      <c r="E59" s="69">
        <v>49370649.727638409</v>
      </c>
      <c r="F59" s="70">
        <v>8371839.5749534415</v>
      </c>
      <c r="G59" s="70">
        <v>6557609.2441514404</v>
      </c>
      <c r="H59" s="70">
        <v>4207045.3849162031</v>
      </c>
      <c r="I59" s="70">
        <f t="shared" si="6"/>
        <v>68507143.931659505</v>
      </c>
      <c r="J59" s="110"/>
      <c r="K59" s="111"/>
      <c r="L59" s="112"/>
    </row>
    <row r="60" spans="1:12" s="90" customFormat="1">
      <c r="A60" s="91">
        <v>28</v>
      </c>
      <c r="B60" s="75" t="s">
        <v>94</v>
      </c>
      <c r="C60" s="75" t="s">
        <v>196</v>
      </c>
      <c r="D60" s="91"/>
      <c r="E60" s="84">
        <v>49486822.7071587</v>
      </c>
      <c r="F60" s="79">
        <v>25326402.040523671</v>
      </c>
      <c r="G60" s="79">
        <v>6283892.3753600447</v>
      </c>
      <c r="H60" s="79">
        <v>6611071.3191540325</v>
      </c>
      <c r="I60" s="80">
        <f t="shared" si="6"/>
        <v>87708188.442196444</v>
      </c>
      <c r="J60" s="102">
        <v>1181</v>
      </c>
      <c r="K60" s="95" t="s">
        <v>197</v>
      </c>
      <c r="L60" s="81">
        <f t="shared" si="4"/>
        <v>74266.035937507579</v>
      </c>
    </row>
    <row r="61" spans="1:12" s="90" customFormat="1">
      <c r="A61" s="91">
        <v>29</v>
      </c>
      <c r="B61" s="75" t="s">
        <v>95</v>
      </c>
      <c r="C61" s="75" t="s">
        <v>198</v>
      </c>
      <c r="D61" s="91"/>
      <c r="E61" s="84">
        <v>29407494.43824549</v>
      </c>
      <c r="F61" s="79">
        <v>13339699.681819646</v>
      </c>
      <c r="G61" s="79">
        <v>3329224.5583102093</v>
      </c>
      <c r="H61" s="79">
        <v>3418224.3752444144</v>
      </c>
      <c r="I61" s="80">
        <f t="shared" si="6"/>
        <v>49494643.053619765</v>
      </c>
      <c r="J61" s="102">
        <v>24041656</v>
      </c>
      <c r="K61" s="95" t="s">
        <v>199</v>
      </c>
      <c r="L61" s="81">
        <f t="shared" si="4"/>
        <v>2.0587035707365486</v>
      </c>
    </row>
    <row r="62" spans="1:12" s="90" customFormat="1">
      <c r="A62" s="103">
        <v>30</v>
      </c>
      <c r="B62" s="104" t="s">
        <v>96</v>
      </c>
      <c r="C62" s="104" t="s">
        <v>200</v>
      </c>
      <c r="D62" s="103">
        <v>60</v>
      </c>
      <c r="E62" s="105">
        <f>D62*E64/D64</f>
        <v>9889145.3639512509</v>
      </c>
      <c r="F62" s="122">
        <f>D62*F64/D64</f>
        <v>2364046.8665900147</v>
      </c>
      <c r="G62" s="122">
        <f>D62*G64/D64</f>
        <v>1196377.8730884911</v>
      </c>
      <c r="H62" s="122">
        <f>D62*H64/D64</f>
        <v>743745.52340482874</v>
      </c>
      <c r="I62" s="80">
        <f t="shared" si="6"/>
        <v>14193315.627034586</v>
      </c>
      <c r="J62" s="102">
        <v>2</v>
      </c>
      <c r="K62" s="95" t="s">
        <v>201</v>
      </c>
      <c r="L62" s="81">
        <f t="shared" si="4"/>
        <v>7096657.813517293</v>
      </c>
    </row>
    <row r="63" spans="1:12" s="90" customFormat="1">
      <c r="A63" s="106"/>
      <c r="B63" s="107"/>
      <c r="C63" s="161" t="s">
        <v>202</v>
      </c>
      <c r="D63" s="163">
        <v>40</v>
      </c>
      <c r="E63" s="105">
        <f>D63*E64/D64</f>
        <v>6592763.5759675</v>
      </c>
      <c r="F63" s="122">
        <f>D63*F64/D64</f>
        <v>1576031.2443933431</v>
      </c>
      <c r="G63" s="122">
        <f>D63*G64/D64</f>
        <v>797585.24872566084</v>
      </c>
      <c r="H63" s="122">
        <f>D63*H64/D64</f>
        <v>495830.34893655247</v>
      </c>
      <c r="I63" s="164">
        <f t="shared" si="6"/>
        <v>9462210.4180230554</v>
      </c>
      <c r="J63" s="102">
        <v>5</v>
      </c>
      <c r="K63" s="95" t="s">
        <v>203</v>
      </c>
      <c r="L63" s="81">
        <f t="shared" si="4"/>
        <v>1892442.083604611</v>
      </c>
    </row>
    <row r="64" spans="1:12" s="90" customFormat="1">
      <c r="A64" s="146"/>
      <c r="B64" s="535" t="s">
        <v>204</v>
      </c>
      <c r="C64" s="536"/>
      <c r="D64" s="165">
        <v>100</v>
      </c>
      <c r="E64" s="166">
        <v>16481908.939918751</v>
      </c>
      <c r="F64" s="167">
        <v>3940078.1109833578</v>
      </c>
      <c r="G64" s="167">
        <v>1993963.1218141522</v>
      </c>
      <c r="H64" s="167">
        <v>1239575.8723413812</v>
      </c>
      <c r="I64" s="167">
        <f>SUM(E64:H64)</f>
        <v>23655526.045057639</v>
      </c>
      <c r="J64" s="110"/>
      <c r="K64" s="111"/>
      <c r="L64" s="112"/>
    </row>
    <row r="65" spans="1:16019" s="90" customFormat="1">
      <c r="A65" s="103">
        <v>31</v>
      </c>
      <c r="B65" s="104" t="s">
        <v>97</v>
      </c>
      <c r="C65" s="168" t="s">
        <v>205</v>
      </c>
      <c r="D65" s="128">
        <v>169</v>
      </c>
      <c r="E65" s="105">
        <f>D65*E67/D67</f>
        <v>489241891.90171278</v>
      </c>
      <c r="F65" s="122">
        <f>D65*F67/D67</f>
        <v>100827347.93111461</v>
      </c>
      <c r="G65" s="122">
        <f>D65*G67/D67</f>
        <v>9707558.346961163</v>
      </c>
      <c r="H65" s="122">
        <f>D65*H67/D67</f>
        <v>10456146.203070704</v>
      </c>
      <c r="I65" s="80">
        <f>SUM(E65:H65)</f>
        <v>610232944.38285923</v>
      </c>
      <c r="J65" s="102">
        <v>1</v>
      </c>
      <c r="K65" s="95" t="s">
        <v>206</v>
      </c>
      <c r="L65" s="81">
        <f t="shared" si="4"/>
        <v>610232944.38285923</v>
      </c>
    </row>
    <row r="66" spans="1:16019" s="90" customFormat="1">
      <c r="A66" s="106"/>
      <c r="B66" s="107"/>
      <c r="C66" s="169" t="s">
        <v>207</v>
      </c>
      <c r="D66" s="128">
        <v>42</v>
      </c>
      <c r="E66" s="105">
        <f>D66*E67/D67</f>
        <v>121586742.36610614</v>
      </c>
      <c r="F66" s="122">
        <f>D66*F67/D67</f>
        <v>25057684.101223752</v>
      </c>
      <c r="G66" s="122">
        <f>D66*G67/D67</f>
        <v>2412529.2933276263</v>
      </c>
      <c r="H66" s="122">
        <f>D66*H67/D67</f>
        <v>2598568.8788696425</v>
      </c>
      <c r="I66" s="80">
        <f>SUM(E66:H66)</f>
        <v>151655524.63952717</v>
      </c>
      <c r="J66" s="102">
        <v>21540</v>
      </c>
      <c r="K66" s="95" t="s">
        <v>208</v>
      </c>
      <c r="L66" s="81">
        <f t="shared" si="4"/>
        <v>7040.6464549455513</v>
      </c>
    </row>
    <row r="67" spans="1:16019" s="173" customFormat="1">
      <c r="A67" s="67"/>
      <c r="B67" s="535" t="s">
        <v>209</v>
      </c>
      <c r="C67" s="536"/>
      <c r="D67" s="170">
        <f>SUM(D65:D66)</f>
        <v>211</v>
      </c>
      <c r="E67" s="171">
        <v>610828634.26781893</v>
      </c>
      <c r="F67" s="172">
        <v>125885032.03233837</v>
      </c>
      <c r="G67" s="172">
        <v>12120087.640288789</v>
      </c>
      <c r="H67" s="172">
        <v>13054715.081940347</v>
      </c>
      <c r="I67" s="172">
        <f>SUM(E67:H67)</f>
        <v>761888469.02238643</v>
      </c>
      <c r="J67" s="172"/>
      <c r="K67" s="172"/>
      <c r="L67" s="112"/>
    </row>
    <row r="68" spans="1:16019" s="178" customFormat="1">
      <c r="A68" s="91"/>
      <c r="B68" s="174" t="s">
        <v>17</v>
      </c>
      <c r="C68" s="175" t="s">
        <v>9</v>
      </c>
      <c r="D68" s="176"/>
      <c r="E68" s="80">
        <f>E4+E18</f>
        <v>9389842524.1879921</v>
      </c>
      <c r="F68" s="80">
        <f>F4+F18</f>
        <v>1909170174.4099998</v>
      </c>
      <c r="G68" s="80">
        <f>G4+G18</f>
        <v>1089234654.1303761</v>
      </c>
      <c r="H68" s="80">
        <f>H4+H18</f>
        <v>595031577.8599999</v>
      </c>
      <c r="I68" s="80">
        <f>SUM(E68:H68)</f>
        <v>12983278930.588369</v>
      </c>
      <c r="J68" s="63"/>
      <c r="K68" s="174"/>
      <c r="L68" s="177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3"/>
      <c r="GN68" s="73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3"/>
      <c r="HC68" s="73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3"/>
      <c r="HR68" s="73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3"/>
      <c r="IG68" s="73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3"/>
      <c r="IV68" s="73"/>
      <c r="IW68" s="73"/>
      <c r="IX68" s="73"/>
      <c r="IY68" s="73"/>
      <c r="IZ68" s="73"/>
      <c r="JA68" s="73"/>
      <c r="JB68" s="73"/>
      <c r="JC68" s="73"/>
      <c r="JD68" s="73"/>
      <c r="JE68" s="73"/>
      <c r="JF68" s="73"/>
      <c r="JG68" s="73"/>
      <c r="JH68" s="73"/>
      <c r="JI68" s="73"/>
      <c r="JJ68" s="73"/>
      <c r="JK68" s="73"/>
      <c r="JL68" s="73"/>
      <c r="JM68" s="73"/>
      <c r="JN68" s="73"/>
      <c r="JO68" s="73"/>
      <c r="JP68" s="73"/>
      <c r="JQ68" s="73"/>
      <c r="JR68" s="73"/>
      <c r="JS68" s="73"/>
      <c r="JT68" s="73"/>
      <c r="JU68" s="73"/>
      <c r="JV68" s="73"/>
      <c r="JW68" s="73"/>
      <c r="JX68" s="73"/>
      <c r="JY68" s="73"/>
      <c r="JZ68" s="73"/>
      <c r="KA68" s="73"/>
      <c r="KB68" s="73"/>
      <c r="KC68" s="73"/>
      <c r="KD68" s="73"/>
      <c r="KE68" s="73"/>
      <c r="KF68" s="73"/>
      <c r="KG68" s="73"/>
      <c r="KH68" s="73"/>
      <c r="KI68" s="73"/>
      <c r="KJ68" s="73"/>
      <c r="KK68" s="73"/>
      <c r="KL68" s="73"/>
      <c r="KM68" s="73"/>
      <c r="KN68" s="73"/>
      <c r="KO68" s="73"/>
      <c r="KP68" s="73"/>
      <c r="KQ68" s="73"/>
      <c r="KR68" s="73"/>
      <c r="KS68" s="73"/>
      <c r="KT68" s="73"/>
      <c r="KU68" s="73"/>
      <c r="KV68" s="73"/>
      <c r="KW68" s="73"/>
      <c r="KX68" s="73"/>
      <c r="KY68" s="73"/>
      <c r="KZ68" s="73"/>
      <c r="LA68" s="73"/>
      <c r="LB68" s="73"/>
      <c r="LC68" s="73"/>
      <c r="LD68" s="73"/>
      <c r="LE68" s="73"/>
      <c r="LF68" s="73"/>
      <c r="LG68" s="73"/>
      <c r="LH68" s="73"/>
      <c r="LI68" s="73"/>
      <c r="LJ68" s="73"/>
      <c r="LK68" s="73"/>
      <c r="LL68" s="73"/>
      <c r="LM68" s="73"/>
      <c r="LN68" s="73"/>
      <c r="LO68" s="73"/>
      <c r="LP68" s="73"/>
      <c r="LQ68" s="73"/>
      <c r="LR68" s="73"/>
      <c r="LS68" s="73"/>
      <c r="LT68" s="73"/>
      <c r="LU68" s="73"/>
      <c r="LV68" s="73"/>
      <c r="LW68" s="73"/>
      <c r="LX68" s="73"/>
      <c r="LY68" s="73"/>
      <c r="LZ68" s="73"/>
      <c r="MA68" s="73"/>
      <c r="MB68" s="73"/>
      <c r="MC68" s="73"/>
      <c r="MD68" s="73"/>
      <c r="ME68" s="73"/>
      <c r="MF68" s="73"/>
      <c r="MG68" s="73"/>
      <c r="MH68" s="73"/>
      <c r="MI68" s="73"/>
      <c r="MJ68" s="73"/>
      <c r="MK68" s="73"/>
      <c r="ML68" s="73"/>
      <c r="MM68" s="73"/>
      <c r="MN68" s="73"/>
      <c r="MO68" s="73"/>
      <c r="MP68" s="73"/>
      <c r="MQ68" s="73"/>
      <c r="MR68" s="73"/>
      <c r="MS68" s="73"/>
      <c r="MT68" s="73"/>
      <c r="MU68" s="73"/>
      <c r="MV68" s="73"/>
      <c r="MW68" s="73"/>
      <c r="MX68" s="73"/>
      <c r="MY68" s="73"/>
      <c r="MZ68" s="73"/>
      <c r="NA68" s="73"/>
      <c r="NB68" s="73"/>
      <c r="NC68" s="73"/>
      <c r="ND68" s="73"/>
      <c r="NE68" s="73"/>
      <c r="NF68" s="73"/>
      <c r="NG68" s="73"/>
      <c r="NH68" s="73"/>
      <c r="NI68" s="73"/>
      <c r="NJ68" s="73"/>
      <c r="NK68" s="73"/>
      <c r="NL68" s="73"/>
      <c r="NM68" s="73"/>
      <c r="NN68" s="73"/>
      <c r="NO68" s="73"/>
      <c r="NP68" s="73"/>
      <c r="NQ68" s="73"/>
      <c r="NR68" s="73"/>
      <c r="NS68" s="73"/>
      <c r="NT68" s="73"/>
      <c r="NU68" s="73"/>
      <c r="NV68" s="73"/>
      <c r="NW68" s="73"/>
      <c r="NX68" s="73"/>
      <c r="NY68" s="73"/>
      <c r="NZ68" s="73"/>
      <c r="OA68" s="73"/>
      <c r="OB68" s="73"/>
      <c r="OC68" s="73"/>
      <c r="OD68" s="73"/>
      <c r="OE68" s="73"/>
      <c r="OF68" s="73"/>
      <c r="OG68" s="73"/>
      <c r="OH68" s="73"/>
      <c r="OI68" s="73"/>
      <c r="OJ68" s="73"/>
      <c r="OK68" s="73"/>
      <c r="OL68" s="73"/>
      <c r="OM68" s="73"/>
      <c r="ON68" s="73"/>
      <c r="OO68" s="73"/>
      <c r="OP68" s="73"/>
      <c r="OQ68" s="73"/>
      <c r="OR68" s="73"/>
      <c r="OS68" s="73"/>
      <c r="OT68" s="73"/>
      <c r="OU68" s="73"/>
      <c r="OV68" s="73"/>
      <c r="OW68" s="73"/>
      <c r="OX68" s="73"/>
      <c r="OY68" s="73"/>
      <c r="OZ68" s="73"/>
      <c r="PA68" s="73"/>
      <c r="PB68" s="73"/>
      <c r="PC68" s="73"/>
      <c r="PD68" s="73"/>
      <c r="PE68" s="73"/>
      <c r="PF68" s="73"/>
      <c r="PG68" s="73"/>
      <c r="PH68" s="73"/>
      <c r="PI68" s="73"/>
      <c r="PJ68" s="73"/>
      <c r="PK68" s="73"/>
      <c r="PL68" s="73"/>
      <c r="PM68" s="73"/>
      <c r="PN68" s="73"/>
      <c r="PO68" s="73"/>
      <c r="PP68" s="73"/>
      <c r="PQ68" s="73"/>
      <c r="PR68" s="73"/>
      <c r="PS68" s="73"/>
      <c r="PT68" s="73"/>
      <c r="PU68" s="73"/>
      <c r="PV68" s="73"/>
      <c r="PW68" s="73"/>
      <c r="PX68" s="73"/>
      <c r="PY68" s="73"/>
      <c r="PZ68" s="73"/>
      <c r="QA68" s="73"/>
      <c r="QB68" s="73"/>
      <c r="QC68" s="73"/>
      <c r="QD68" s="73"/>
      <c r="QE68" s="73"/>
      <c r="QF68" s="73"/>
      <c r="QG68" s="73"/>
      <c r="QH68" s="73"/>
      <c r="QI68" s="73"/>
      <c r="QJ68" s="73"/>
      <c r="QK68" s="73"/>
      <c r="QL68" s="73"/>
      <c r="QM68" s="73"/>
      <c r="QN68" s="73"/>
      <c r="QO68" s="73"/>
      <c r="QP68" s="73"/>
      <c r="QQ68" s="73"/>
      <c r="QR68" s="73"/>
      <c r="QS68" s="73"/>
      <c r="QT68" s="73"/>
      <c r="QU68" s="73"/>
      <c r="QV68" s="73"/>
      <c r="QW68" s="73"/>
      <c r="QX68" s="73"/>
      <c r="QY68" s="73"/>
      <c r="QZ68" s="73"/>
      <c r="RA68" s="73"/>
      <c r="RB68" s="73"/>
      <c r="RC68" s="73"/>
      <c r="RD68" s="73"/>
      <c r="RE68" s="73"/>
      <c r="RF68" s="73"/>
      <c r="RG68" s="73"/>
      <c r="RH68" s="73"/>
      <c r="RI68" s="73"/>
      <c r="RJ68" s="73"/>
      <c r="RK68" s="73"/>
      <c r="RL68" s="73"/>
      <c r="RM68" s="73"/>
      <c r="RN68" s="73"/>
      <c r="RO68" s="73"/>
      <c r="RP68" s="73"/>
      <c r="RQ68" s="73"/>
      <c r="RR68" s="73"/>
      <c r="RS68" s="73"/>
      <c r="RT68" s="73"/>
      <c r="RU68" s="73"/>
      <c r="RV68" s="73"/>
      <c r="RW68" s="73"/>
      <c r="RX68" s="73"/>
      <c r="RY68" s="73"/>
      <c r="RZ68" s="73"/>
      <c r="SA68" s="73"/>
      <c r="SB68" s="73"/>
      <c r="SC68" s="73"/>
      <c r="SD68" s="73"/>
      <c r="SE68" s="73"/>
      <c r="SF68" s="73"/>
      <c r="SG68" s="73"/>
      <c r="SH68" s="73"/>
      <c r="SI68" s="73"/>
      <c r="SJ68" s="73"/>
      <c r="SK68" s="73"/>
      <c r="SL68" s="73"/>
      <c r="SM68" s="73"/>
      <c r="SN68" s="73"/>
      <c r="SO68" s="73"/>
      <c r="SP68" s="73"/>
      <c r="SQ68" s="73"/>
      <c r="SR68" s="73"/>
      <c r="SS68" s="73"/>
      <c r="ST68" s="73"/>
      <c r="SU68" s="73"/>
      <c r="SV68" s="73"/>
      <c r="SW68" s="73"/>
      <c r="SX68" s="73"/>
      <c r="SY68" s="73"/>
      <c r="SZ68" s="73"/>
      <c r="TA68" s="73"/>
      <c r="TB68" s="73"/>
      <c r="TC68" s="73"/>
      <c r="TD68" s="73"/>
      <c r="TE68" s="73"/>
      <c r="TF68" s="73"/>
      <c r="TG68" s="73"/>
      <c r="TH68" s="73"/>
      <c r="TI68" s="73"/>
      <c r="TJ68" s="73"/>
      <c r="TK68" s="73"/>
      <c r="TL68" s="73"/>
      <c r="TM68" s="73"/>
      <c r="TN68" s="73"/>
      <c r="TO68" s="73"/>
      <c r="TP68" s="73"/>
      <c r="TQ68" s="73"/>
      <c r="TR68" s="73"/>
      <c r="TS68" s="73"/>
      <c r="TT68" s="73"/>
      <c r="TU68" s="73"/>
      <c r="TV68" s="73"/>
      <c r="TW68" s="73"/>
      <c r="TX68" s="73"/>
      <c r="TY68" s="73"/>
      <c r="TZ68" s="73"/>
      <c r="UA68" s="73"/>
      <c r="UB68" s="73"/>
      <c r="UC68" s="73"/>
      <c r="UD68" s="73"/>
      <c r="UE68" s="73"/>
      <c r="UF68" s="73"/>
      <c r="UG68" s="73"/>
      <c r="UH68" s="73"/>
      <c r="UI68" s="73"/>
      <c r="UJ68" s="73"/>
      <c r="UK68" s="73"/>
      <c r="UL68" s="73"/>
      <c r="UM68" s="73"/>
      <c r="UN68" s="73"/>
      <c r="UO68" s="73"/>
      <c r="UP68" s="73"/>
      <c r="UQ68" s="73"/>
      <c r="UR68" s="73"/>
      <c r="US68" s="73"/>
      <c r="UT68" s="73"/>
      <c r="UU68" s="73"/>
      <c r="UV68" s="73"/>
      <c r="UW68" s="73"/>
      <c r="UX68" s="73"/>
      <c r="UY68" s="73"/>
      <c r="UZ68" s="73"/>
      <c r="VA68" s="73"/>
      <c r="VB68" s="73"/>
      <c r="VC68" s="73"/>
      <c r="VD68" s="73"/>
      <c r="VE68" s="73"/>
      <c r="VF68" s="73"/>
      <c r="VG68" s="73"/>
      <c r="VH68" s="73"/>
      <c r="VI68" s="73"/>
      <c r="VJ68" s="73"/>
      <c r="VK68" s="73"/>
      <c r="VL68" s="73"/>
      <c r="VM68" s="73"/>
      <c r="VN68" s="73"/>
      <c r="VO68" s="73"/>
      <c r="VP68" s="73"/>
      <c r="VQ68" s="73"/>
      <c r="VR68" s="73"/>
      <c r="VS68" s="73"/>
      <c r="VT68" s="73"/>
      <c r="VU68" s="73"/>
      <c r="VV68" s="73"/>
      <c r="VW68" s="73"/>
      <c r="VX68" s="73"/>
      <c r="VY68" s="73"/>
      <c r="VZ68" s="73"/>
      <c r="WA68" s="73"/>
      <c r="WB68" s="73"/>
      <c r="WC68" s="73"/>
      <c r="WD68" s="73"/>
      <c r="WE68" s="73"/>
      <c r="WF68" s="73"/>
      <c r="WG68" s="73"/>
      <c r="WH68" s="73"/>
      <c r="WI68" s="73"/>
      <c r="WJ68" s="73"/>
      <c r="WK68" s="73"/>
      <c r="WL68" s="73"/>
      <c r="WM68" s="73"/>
      <c r="WN68" s="73"/>
      <c r="WO68" s="73"/>
      <c r="WP68" s="73"/>
      <c r="WQ68" s="73"/>
      <c r="WR68" s="73"/>
      <c r="WS68" s="73"/>
      <c r="WT68" s="73"/>
      <c r="WU68" s="73"/>
      <c r="WV68" s="73"/>
      <c r="WW68" s="73"/>
      <c r="WX68" s="73"/>
      <c r="WY68" s="73"/>
      <c r="WZ68" s="73"/>
      <c r="XA68" s="73"/>
      <c r="XB68" s="73"/>
      <c r="XC68" s="73"/>
      <c r="XD68" s="73"/>
      <c r="XE68" s="73"/>
      <c r="XF68" s="73"/>
      <c r="XG68" s="73"/>
      <c r="XH68" s="73"/>
      <c r="XI68" s="73"/>
      <c r="XJ68" s="73"/>
      <c r="XK68" s="73"/>
      <c r="XL68" s="73"/>
      <c r="XM68" s="73"/>
      <c r="XN68" s="73"/>
      <c r="XO68" s="73"/>
      <c r="XP68" s="73"/>
      <c r="XQ68" s="73"/>
      <c r="XR68" s="73"/>
      <c r="XS68" s="73"/>
      <c r="XT68" s="73"/>
      <c r="XU68" s="73"/>
      <c r="XV68" s="73"/>
      <c r="XW68" s="73"/>
      <c r="XX68" s="73"/>
      <c r="XY68" s="73"/>
      <c r="XZ68" s="73"/>
      <c r="YA68" s="73"/>
      <c r="YB68" s="73"/>
      <c r="YC68" s="73"/>
      <c r="YD68" s="73"/>
      <c r="YE68" s="73"/>
      <c r="YF68" s="73"/>
      <c r="YG68" s="73"/>
      <c r="YH68" s="73"/>
      <c r="YI68" s="73"/>
      <c r="YJ68" s="73"/>
      <c r="YK68" s="73"/>
      <c r="YL68" s="73"/>
      <c r="YM68" s="73"/>
      <c r="YN68" s="73"/>
      <c r="YO68" s="73"/>
      <c r="YP68" s="73"/>
      <c r="YQ68" s="73"/>
      <c r="YR68" s="73"/>
      <c r="YS68" s="73"/>
      <c r="YT68" s="73"/>
      <c r="YU68" s="73"/>
      <c r="YV68" s="73"/>
      <c r="YW68" s="73"/>
      <c r="YX68" s="73"/>
      <c r="YY68" s="73"/>
      <c r="YZ68" s="73"/>
      <c r="ZA68" s="73"/>
      <c r="ZB68" s="73"/>
      <c r="ZC68" s="73"/>
      <c r="ZD68" s="73"/>
      <c r="ZE68" s="73"/>
      <c r="ZF68" s="73"/>
      <c r="ZG68" s="73"/>
      <c r="ZH68" s="73"/>
      <c r="ZI68" s="73"/>
      <c r="ZJ68" s="73"/>
      <c r="ZK68" s="73"/>
      <c r="ZL68" s="73"/>
      <c r="ZM68" s="73"/>
      <c r="ZN68" s="73"/>
      <c r="ZO68" s="73"/>
      <c r="ZP68" s="73"/>
      <c r="ZQ68" s="73"/>
      <c r="ZR68" s="73"/>
      <c r="ZS68" s="73"/>
      <c r="ZT68" s="73"/>
      <c r="ZU68" s="73"/>
      <c r="ZV68" s="73"/>
      <c r="ZW68" s="73"/>
      <c r="ZX68" s="73"/>
      <c r="ZY68" s="73"/>
      <c r="ZZ68" s="73"/>
      <c r="AAA68" s="73"/>
      <c r="AAB68" s="73"/>
      <c r="AAC68" s="73"/>
      <c r="AAD68" s="73"/>
      <c r="AAE68" s="73"/>
      <c r="AAF68" s="73"/>
      <c r="AAG68" s="73"/>
      <c r="AAH68" s="73"/>
      <c r="AAI68" s="73"/>
      <c r="AAJ68" s="73"/>
      <c r="AAK68" s="73"/>
      <c r="AAL68" s="73"/>
      <c r="AAM68" s="73"/>
      <c r="AAN68" s="73"/>
      <c r="AAO68" s="73"/>
      <c r="AAP68" s="73"/>
      <c r="AAQ68" s="73"/>
      <c r="AAR68" s="73"/>
      <c r="AAS68" s="73"/>
      <c r="AAT68" s="73"/>
      <c r="AAU68" s="73"/>
      <c r="AAV68" s="73"/>
      <c r="AAW68" s="73"/>
      <c r="AAX68" s="73"/>
      <c r="AAY68" s="73"/>
      <c r="AAZ68" s="73"/>
      <c r="ABA68" s="73"/>
      <c r="ABB68" s="73"/>
      <c r="ABC68" s="73"/>
      <c r="ABD68" s="73"/>
      <c r="ABE68" s="73"/>
      <c r="ABF68" s="73"/>
      <c r="ABG68" s="73"/>
      <c r="ABH68" s="73"/>
      <c r="ABI68" s="73"/>
      <c r="ABJ68" s="73"/>
      <c r="ABK68" s="73"/>
      <c r="ABL68" s="73"/>
      <c r="ABM68" s="73"/>
      <c r="ABN68" s="73"/>
      <c r="ABO68" s="73"/>
      <c r="ABP68" s="73"/>
      <c r="ABQ68" s="73"/>
      <c r="ABR68" s="73"/>
      <c r="ABS68" s="73"/>
      <c r="ABT68" s="73"/>
      <c r="ABU68" s="73"/>
      <c r="ABV68" s="73"/>
      <c r="ABW68" s="73"/>
      <c r="ABX68" s="73"/>
      <c r="ABY68" s="73"/>
      <c r="ABZ68" s="73"/>
      <c r="ACA68" s="73"/>
      <c r="ACB68" s="73"/>
      <c r="ACC68" s="73"/>
      <c r="ACD68" s="73"/>
      <c r="ACE68" s="73"/>
      <c r="ACF68" s="73"/>
      <c r="ACG68" s="73"/>
      <c r="ACH68" s="73"/>
      <c r="ACI68" s="73"/>
      <c r="ACJ68" s="73"/>
      <c r="ACK68" s="73"/>
      <c r="ACL68" s="73"/>
      <c r="ACM68" s="73"/>
      <c r="ACN68" s="73"/>
      <c r="ACO68" s="73"/>
      <c r="ACP68" s="73"/>
      <c r="ACQ68" s="73"/>
      <c r="ACR68" s="73"/>
      <c r="ACS68" s="73"/>
      <c r="ACT68" s="73"/>
      <c r="ACU68" s="73"/>
      <c r="ACV68" s="73"/>
      <c r="ACW68" s="73"/>
      <c r="ACX68" s="73"/>
      <c r="ACY68" s="73"/>
      <c r="ACZ68" s="73"/>
      <c r="ADA68" s="73"/>
      <c r="ADB68" s="73"/>
      <c r="ADC68" s="73"/>
      <c r="ADD68" s="73"/>
      <c r="ADE68" s="73"/>
      <c r="ADF68" s="73"/>
      <c r="ADG68" s="73"/>
      <c r="ADH68" s="73"/>
      <c r="ADI68" s="73"/>
      <c r="ADJ68" s="73"/>
      <c r="ADK68" s="73"/>
      <c r="ADL68" s="73"/>
      <c r="ADM68" s="73"/>
      <c r="ADN68" s="73"/>
      <c r="ADO68" s="73"/>
      <c r="ADP68" s="73"/>
      <c r="ADQ68" s="73"/>
      <c r="ADR68" s="73"/>
      <c r="ADS68" s="73"/>
      <c r="ADT68" s="73"/>
      <c r="ADU68" s="73"/>
      <c r="ADV68" s="73"/>
      <c r="ADW68" s="73"/>
      <c r="ADX68" s="73"/>
      <c r="ADY68" s="73"/>
      <c r="ADZ68" s="73"/>
      <c r="AEA68" s="73"/>
      <c r="AEB68" s="73"/>
      <c r="AEC68" s="73"/>
      <c r="AED68" s="73"/>
      <c r="AEE68" s="73"/>
      <c r="AEF68" s="73"/>
      <c r="AEG68" s="73"/>
      <c r="AEH68" s="73"/>
      <c r="AEI68" s="73"/>
      <c r="AEJ68" s="73"/>
      <c r="AEK68" s="73"/>
      <c r="AEL68" s="73"/>
      <c r="AEM68" s="73"/>
      <c r="AEN68" s="73"/>
      <c r="AEO68" s="73"/>
      <c r="AEP68" s="73"/>
      <c r="AEQ68" s="73"/>
      <c r="AER68" s="73"/>
      <c r="AES68" s="73"/>
      <c r="AET68" s="73"/>
      <c r="AEU68" s="73"/>
      <c r="AEV68" s="73"/>
      <c r="AEW68" s="73"/>
      <c r="AEX68" s="73"/>
      <c r="AEY68" s="73"/>
      <c r="AEZ68" s="73"/>
      <c r="AFA68" s="73"/>
      <c r="AFB68" s="73"/>
      <c r="AFC68" s="73"/>
      <c r="AFD68" s="73"/>
      <c r="AFE68" s="73"/>
      <c r="AFF68" s="73"/>
      <c r="AFG68" s="73"/>
      <c r="AFH68" s="73"/>
      <c r="AFI68" s="73"/>
      <c r="AFJ68" s="73"/>
      <c r="AFK68" s="73"/>
      <c r="AFL68" s="73"/>
      <c r="AFM68" s="73"/>
      <c r="AFN68" s="73"/>
      <c r="AFO68" s="73"/>
      <c r="AFP68" s="73"/>
      <c r="AFQ68" s="73"/>
      <c r="AFR68" s="73"/>
      <c r="AFS68" s="73"/>
      <c r="AFT68" s="73"/>
      <c r="AFU68" s="73"/>
      <c r="AFV68" s="73"/>
      <c r="AFW68" s="73"/>
      <c r="AFX68" s="73"/>
      <c r="AFY68" s="73"/>
      <c r="AFZ68" s="73"/>
      <c r="AGA68" s="73"/>
      <c r="AGB68" s="73"/>
      <c r="AGC68" s="73"/>
      <c r="AGD68" s="73"/>
      <c r="AGE68" s="73"/>
      <c r="AGF68" s="73"/>
      <c r="AGG68" s="73"/>
      <c r="AGH68" s="73"/>
      <c r="AGI68" s="73"/>
      <c r="AGJ68" s="73"/>
      <c r="AGK68" s="73"/>
      <c r="AGL68" s="73"/>
      <c r="AGM68" s="73"/>
      <c r="AGN68" s="73"/>
      <c r="AGO68" s="73"/>
      <c r="AGP68" s="73"/>
      <c r="AGQ68" s="73"/>
      <c r="AGR68" s="73"/>
      <c r="AGS68" s="73"/>
      <c r="AGT68" s="73"/>
      <c r="AGU68" s="73"/>
      <c r="AGV68" s="73"/>
      <c r="AGW68" s="73"/>
      <c r="AGX68" s="73"/>
      <c r="AGY68" s="73"/>
      <c r="AGZ68" s="73"/>
      <c r="AHA68" s="73"/>
      <c r="AHB68" s="73"/>
      <c r="AHC68" s="73"/>
      <c r="AHD68" s="73"/>
      <c r="AHE68" s="73"/>
      <c r="AHF68" s="73"/>
      <c r="AHG68" s="73"/>
      <c r="AHH68" s="73"/>
      <c r="AHI68" s="73"/>
      <c r="AHJ68" s="73"/>
      <c r="AHK68" s="73"/>
      <c r="AHL68" s="73"/>
      <c r="AHM68" s="73"/>
      <c r="AHN68" s="73"/>
      <c r="AHO68" s="73"/>
      <c r="AHP68" s="73"/>
      <c r="AHQ68" s="73"/>
      <c r="AHR68" s="73"/>
      <c r="AHS68" s="73"/>
      <c r="AHT68" s="73"/>
      <c r="AHU68" s="73"/>
      <c r="AHV68" s="73"/>
      <c r="AHW68" s="73"/>
      <c r="AHX68" s="73"/>
      <c r="AHY68" s="73"/>
      <c r="AHZ68" s="73"/>
      <c r="AIA68" s="73"/>
      <c r="AIB68" s="73"/>
      <c r="AIC68" s="73"/>
      <c r="AID68" s="73"/>
      <c r="AIE68" s="73"/>
      <c r="AIF68" s="73"/>
      <c r="AIG68" s="73"/>
      <c r="AIH68" s="73"/>
      <c r="AII68" s="73"/>
      <c r="AIJ68" s="73"/>
      <c r="AIK68" s="73"/>
      <c r="AIL68" s="73"/>
      <c r="AIM68" s="73"/>
      <c r="AIN68" s="73"/>
      <c r="AIO68" s="73"/>
      <c r="AIP68" s="73"/>
      <c r="AIQ68" s="73"/>
      <c r="AIR68" s="73"/>
      <c r="AIS68" s="73"/>
      <c r="AIT68" s="73"/>
      <c r="AIU68" s="73"/>
      <c r="AIV68" s="73"/>
      <c r="AIW68" s="73"/>
      <c r="AIX68" s="73"/>
      <c r="AIY68" s="73"/>
      <c r="AIZ68" s="73"/>
      <c r="AJA68" s="73"/>
      <c r="AJB68" s="73"/>
      <c r="AJC68" s="73"/>
      <c r="AJD68" s="73"/>
      <c r="AJE68" s="73"/>
      <c r="AJF68" s="73"/>
      <c r="AJG68" s="73"/>
      <c r="AJH68" s="73"/>
      <c r="AJI68" s="73"/>
      <c r="AJJ68" s="73"/>
      <c r="AJK68" s="73"/>
      <c r="AJL68" s="73"/>
      <c r="AJM68" s="73"/>
      <c r="AJN68" s="73"/>
      <c r="AJO68" s="73"/>
      <c r="AJP68" s="73"/>
      <c r="AJQ68" s="73"/>
      <c r="AJR68" s="73"/>
      <c r="AJS68" s="73"/>
      <c r="AJT68" s="73"/>
      <c r="AJU68" s="73"/>
      <c r="AJV68" s="73"/>
      <c r="AJW68" s="73"/>
      <c r="AJX68" s="73"/>
      <c r="AJY68" s="73"/>
      <c r="AJZ68" s="73"/>
      <c r="AKA68" s="73"/>
      <c r="AKB68" s="73"/>
      <c r="AKC68" s="73"/>
      <c r="AKD68" s="73"/>
      <c r="AKE68" s="73"/>
      <c r="AKF68" s="73"/>
      <c r="AKG68" s="73"/>
      <c r="AKH68" s="73"/>
      <c r="AKI68" s="73"/>
      <c r="AKJ68" s="73"/>
      <c r="AKK68" s="73"/>
      <c r="AKL68" s="73"/>
      <c r="AKM68" s="73"/>
      <c r="AKN68" s="73"/>
      <c r="AKO68" s="73"/>
      <c r="AKP68" s="73"/>
      <c r="AKQ68" s="73"/>
      <c r="AKR68" s="73"/>
      <c r="AKS68" s="73"/>
      <c r="AKT68" s="73"/>
      <c r="AKU68" s="73"/>
      <c r="AKV68" s="73"/>
      <c r="AKW68" s="73"/>
      <c r="AKX68" s="73"/>
      <c r="AKY68" s="73"/>
      <c r="AKZ68" s="73"/>
      <c r="ALA68" s="73"/>
      <c r="ALB68" s="73"/>
      <c r="ALC68" s="73"/>
      <c r="ALD68" s="73"/>
      <c r="ALE68" s="73"/>
      <c r="ALF68" s="73"/>
      <c r="ALG68" s="73"/>
      <c r="ALH68" s="73"/>
      <c r="ALI68" s="73"/>
      <c r="ALJ68" s="73"/>
      <c r="ALK68" s="73"/>
      <c r="ALL68" s="73"/>
      <c r="ALM68" s="73"/>
      <c r="ALN68" s="73"/>
      <c r="ALO68" s="73"/>
      <c r="ALP68" s="73"/>
      <c r="ALQ68" s="73"/>
      <c r="ALR68" s="73"/>
      <c r="ALS68" s="73"/>
      <c r="ALT68" s="73"/>
      <c r="ALU68" s="73"/>
      <c r="ALV68" s="73"/>
      <c r="ALW68" s="73"/>
      <c r="ALX68" s="73"/>
      <c r="ALY68" s="73"/>
      <c r="ALZ68" s="73"/>
      <c r="AMA68" s="73"/>
      <c r="AMB68" s="73"/>
      <c r="AMC68" s="73"/>
      <c r="AMD68" s="73"/>
      <c r="AME68" s="73"/>
      <c r="AMF68" s="73"/>
      <c r="AMG68" s="73"/>
      <c r="AMH68" s="73"/>
      <c r="AMI68" s="73"/>
      <c r="AMJ68" s="73"/>
      <c r="AMK68" s="73"/>
      <c r="AML68" s="73"/>
      <c r="AMM68" s="73"/>
      <c r="AMN68" s="73"/>
      <c r="AMO68" s="73"/>
      <c r="AMP68" s="73"/>
      <c r="AMQ68" s="73"/>
      <c r="AMR68" s="73"/>
      <c r="AMS68" s="73"/>
      <c r="AMT68" s="73"/>
      <c r="AMU68" s="73"/>
      <c r="AMV68" s="73"/>
      <c r="AMW68" s="73"/>
      <c r="AMX68" s="73"/>
      <c r="AMY68" s="73"/>
      <c r="AMZ68" s="73"/>
      <c r="ANA68" s="73"/>
      <c r="ANB68" s="73"/>
      <c r="ANC68" s="73"/>
      <c r="AND68" s="73"/>
      <c r="ANE68" s="73"/>
      <c r="ANF68" s="73"/>
      <c r="ANG68" s="73"/>
      <c r="ANH68" s="73"/>
      <c r="ANI68" s="73"/>
      <c r="ANJ68" s="73"/>
      <c r="ANK68" s="73"/>
      <c r="ANL68" s="73"/>
      <c r="ANM68" s="73"/>
      <c r="ANN68" s="73"/>
      <c r="ANO68" s="73"/>
      <c r="ANP68" s="73"/>
      <c r="ANQ68" s="73"/>
      <c r="ANR68" s="73"/>
      <c r="ANS68" s="73"/>
      <c r="ANT68" s="73"/>
      <c r="ANU68" s="73"/>
      <c r="ANV68" s="73"/>
      <c r="ANW68" s="73"/>
      <c r="ANX68" s="73"/>
      <c r="ANY68" s="73"/>
      <c r="ANZ68" s="73"/>
      <c r="AOA68" s="73"/>
      <c r="AOB68" s="73"/>
      <c r="AOC68" s="73"/>
      <c r="AOD68" s="73"/>
      <c r="AOE68" s="73"/>
      <c r="AOF68" s="73"/>
      <c r="AOG68" s="73"/>
      <c r="AOH68" s="73"/>
      <c r="AOI68" s="73"/>
      <c r="AOJ68" s="73"/>
      <c r="AOK68" s="73"/>
      <c r="AOL68" s="73"/>
      <c r="AOM68" s="73"/>
      <c r="AON68" s="73"/>
      <c r="AOO68" s="73"/>
      <c r="AOP68" s="73"/>
      <c r="AOQ68" s="73"/>
      <c r="AOR68" s="73"/>
      <c r="AOS68" s="73"/>
      <c r="AOT68" s="73"/>
      <c r="AOU68" s="73"/>
      <c r="AOV68" s="73"/>
      <c r="AOW68" s="73"/>
      <c r="AOX68" s="73"/>
      <c r="AOY68" s="73"/>
      <c r="AOZ68" s="73"/>
      <c r="APA68" s="73"/>
      <c r="APB68" s="73"/>
      <c r="APC68" s="73"/>
      <c r="APD68" s="73"/>
      <c r="APE68" s="73"/>
      <c r="APF68" s="73"/>
      <c r="APG68" s="73"/>
      <c r="APH68" s="73"/>
      <c r="API68" s="73"/>
      <c r="APJ68" s="73"/>
      <c r="APK68" s="73"/>
      <c r="APL68" s="73"/>
      <c r="APM68" s="73"/>
      <c r="APN68" s="73"/>
      <c r="APO68" s="73"/>
      <c r="APP68" s="73"/>
      <c r="APQ68" s="73"/>
      <c r="APR68" s="73"/>
      <c r="APS68" s="73"/>
      <c r="APT68" s="73"/>
      <c r="APU68" s="73"/>
      <c r="APV68" s="73"/>
      <c r="APW68" s="73"/>
      <c r="APX68" s="73"/>
      <c r="APY68" s="73"/>
      <c r="APZ68" s="73"/>
      <c r="AQA68" s="73"/>
      <c r="AQB68" s="73"/>
      <c r="AQC68" s="73"/>
      <c r="AQD68" s="73"/>
      <c r="AQE68" s="73"/>
      <c r="AQF68" s="73"/>
      <c r="AQG68" s="73"/>
      <c r="AQH68" s="73"/>
      <c r="AQI68" s="73"/>
      <c r="AQJ68" s="73"/>
      <c r="AQK68" s="73"/>
      <c r="AQL68" s="73"/>
      <c r="AQM68" s="73"/>
      <c r="AQN68" s="73"/>
      <c r="AQO68" s="73"/>
      <c r="AQP68" s="73"/>
      <c r="AQQ68" s="73"/>
      <c r="AQR68" s="73"/>
      <c r="AQS68" s="73"/>
      <c r="AQT68" s="73"/>
      <c r="AQU68" s="73"/>
      <c r="AQV68" s="73"/>
      <c r="AQW68" s="73"/>
      <c r="AQX68" s="73"/>
      <c r="AQY68" s="73"/>
      <c r="AQZ68" s="73"/>
      <c r="ARA68" s="73"/>
      <c r="ARB68" s="73"/>
      <c r="ARC68" s="73"/>
      <c r="ARD68" s="73"/>
      <c r="ARE68" s="73"/>
      <c r="ARF68" s="73"/>
      <c r="ARG68" s="73"/>
      <c r="ARH68" s="73"/>
      <c r="ARI68" s="73"/>
      <c r="ARJ68" s="73"/>
      <c r="ARK68" s="73"/>
      <c r="ARL68" s="73"/>
      <c r="ARM68" s="73"/>
      <c r="ARN68" s="73"/>
      <c r="ARO68" s="73"/>
      <c r="ARP68" s="73"/>
      <c r="ARQ68" s="73"/>
      <c r="ARR68" s="73"/>
      <c r="ARS68" s="73"/>
      <c r="ART68" s="73"/>
      <c r="ARU68" s="73"/>
      <c r="ARV68" s="73"/>
      <c r="ARW68" s="73"/>
      <c r="ARX68" s="73"/>
      <c r="ARY68" s="73"/>
      <c r="ARZ68" s="73"/>
      <c r="ASA68" s="73"/>
      <c r="ASB68" s="73"/>
      <c r="ASC68" s="73"/>
      <c r="ASD68" s="73"/>
      <c r="ASE68" s="73"/>
      <c r="ASF68" s="73"/>
      <c r="ASG68" s="73"/>
      <c r="ASH68" s="73"/>
      <c r="ASI68" s="73"/>
      <c r="ASJ68" s="73"/>
      <c r="ASK68" s="73"/>
      <c r="ASL68" s="73"/>
      <c r="ASM68" s="73"/>
      <c r="ASN68" s="73"/>
      <c r="ASO68" s="73"/>
      <c r="ASP68" s="73"/>
      <c r="ASQ68" s="73"/>
      <c r="ASR68" s="73"/>
      <c r="ASS68" s="73"/>
      <c r="AST68" s="73"/>
      <c r="ASU68" s="73"/>
      <c r="ASV68" s="73"/>
      <c r="ASW68" s="73"/>
      <c r="ASX68" s="73"/>
      <c r="ASY68" s="73"/>
      <c r="ASZ68" s="73"/>
      <c r="ATA68" s="73"/>
      <c r="ATB68" s="73"/>
      <c r="ATC68" s="73"/>
      <c r="ATD68" s="73"/>
      <c r="ATE68" s="73"/>
      <c r="ATF68" s="73"/>
      <c r="ATG68" s="73"/>
      <c r="ATH68" s="73"/>
      <c r="ATI68" s="73"/>
      <c r="ATJ68" s="73"/>
      <c r="ATK68" s="73"/>
      <c r="ATL68" s="73"/>
      <c r="ATM68" s="73"/>
      <c r="ATN68" s="73"/>
      <c r="ATO68" s="73"/>
      <c r="ATP68" s="73"/>
      <c r="ATQ68" s="73"/>
      <c r="ATR68" s="73"/>
      <c r="ATS68" s="73"/>
      <c r="ATT68" s="73"/>
      <c r="ATU68" s="73"/>
      <c r="ATV68" s="73"/>
      <c r="ATW68" s="73"/>
      <c r="ATX68" s="73"/>
      <c r="ATY68" s="73"/>
      <c r="ATZ68" s="73"/>
      <c r="AUA68" s="73"/>
      <c r="AUB68" s="73"/>
      <c r="AUC68" s="73"/>
      <c r="AUD68" s="73"/>
      <c r="AUE68" s="73"/>
      <c r="AUF68" s="73"/>
      <c r="AUG68" s="73"/>
      <c r="AUH68" s="73"/>
      <c r="AUI68" s="73"/>
      <c r="AUJ68" s="73"/>
      <c r="AUK68" s="73"/>
      <c r="AUL68" s="73"/>
      <c r="AUM68" s="73"/>
      <c r="AUN68" s="73"/>
      <c r="AUO68" s="73"/>
      <c r="AUP68" s="73"/>
      <c r="AUQ68" s="73"/>
      <c r="AUR68" s="73"/>
      <c r="AUS68" s="73"/>
      <c r="AUT68" s="73"/>
      <c r="AUU68" s="73"/>
      <c r="AUV68" s="73"/>
      <c r="AUW68" s="73"/>
      <c r="AUX68" s="73"/>
      <c r="AUY68" s="73"/>
      <c r="AUZ68" s="73"/>
      <c r="AVA68" s="73"/>
      <c r="AVB68" s="73"/>
      <c r="AVC68" s="73"/>
      <c r="AVD68" s="73"/>
      <c r="AVE68" s="73"/>
      <c r="AVF68" s="73"/>
      <c r="AVG68" s="73"/>
      <c r="AVH68" s="73"/>
      <c r="AVI68" s="73"/>
      <c r="AVJ68" s="73"/>
      <c r="AVK68" s="73"/>
      <c r="AVL68" s="73"/>
      <c r="AVM68" s="73"/>
      <c r="AVN68" s="73"/>
      <c r="AVO68" s="73"/>
      <c r="AVP68" s="73"/>
      <c r="AVQ68" s="73"/>
      <c r="AVR68" s="73"/>
      <c r="AVS68" s="73"/>
      <c r="AVT68" s="73"/>
      <c r="AVU68" s="73"/>
      <c r="AVV68" s="73"/>
      <c r="AVW68" s="73"/>
      <c r="AVX68" s="73"/>
      <c r="AVY68" s="73"/>
      <c r="AVZ68" s="73"/>
      <c r="AWA68" s="73"/>
      <c r="AWB68" s="73"/>
      <c r="AWC68" s="73"/>
      <c r="AWD68" s="73"/>
      <c r="AWE68" s="73"/>
      <c r="AWF68" s="73"/>
      <c r="AWG68" s="73"/>
      <c r="AWH68" s="73"/>
      <c r="AWI68" s="73"/>
      <c r="AWJ68" s="73"/>
      <c r="AWK68" s="73"/>
      <c r="AWL68" s="73"/>
      <c r="AWM68" s="73"/>
      <c r="AWN68" s="73"/>
      <c r="AWO68" s="73"/>
      <c r="AWP68" s="73"/>
      <c r="AWQ68" s="73"/>
      <c r="AWR68" s="73"/>
      <c r="AWS68" s="73"/>
      <c r="AWT68" s="73"/>
      <c r="AWU68" s="73"/>
      <c r="AWV68" s="73"/>
      <c r="AWW68" s="73"/>
      <c r="AWX68" s="73"/>
      <c r="AWY68" s="73"/>
      <c r="AWZ68" s="73"/>
      <c r="AXA68" s="73"/>
      <c r="AXB68" s="73"/>
      <c r="AXC68" s="73"/>
      <c r="AXD68" s="73"/>
      <c r="AXE68" s="73"/>
      <c r="AXF68" s="73"/>
      <c r="AXG68" s="73"/>
      <c r="AXH68" s="73"/>
      <c r="AXI68" s="73"/>
      <c r="AXJ68" s="73"/>
      <c r="AXK68" s="73"/>
      <c r="AXL68" s="73"/>
      <c r="AXM68" s="73"/>
      <c r="AXN68" s="73"/>
      <c r="AXO68" s="73"/>
      <c r="AXP68" s="73"/>
      <c r="AXQ68" s="73"/>
      <c r="AXR68" s="73"/>
      <c r="AXS68" s="73"/>
      <c r="AXT68" s="73"/>
      <c r="AXU68" s="73"/>
      <c r="AXV68" s="73"/>
      <c r="AXW68" s="73"/>
      <c r="AXX68" s="73"/>
      <c r="AXY68" s="73"/>
      <c r="AXZ68" s="73"/>
      <c r="AYA68" s="73"/>
      <c r="AYB68" s="73"/>
      <c r="AYC68" s="73"/>
      <c r="AYD68" s="73"/>
      <c r="AYE68" s="73"/>
      <c r="AYF68" s="73"/>
      <c r="AYG68" s="73"/>
      <c r="AYH68" s="73"/>
      <c r="AYI68" s="73"/>
      <c r="AYJ68" s="73"/>
      <c r="AYK68" s="73"/>
      <c r="AYL68" s="73"/>
      <c r="AYM68" s="73"/>
      <c r="AYN68" s="73"/>
      <c r="AYO68" s="73"/>
      <c r="AYP68" s="73"/>
      <c r="AYQ68" s="73"/>
      <c r="AYR68" s="73"/>
      <c r="AYS68" s="73"/>
      <c r="AYT68" s="73"/>
      <c r="AYU68" s="73"/>
      <c r="AYV68" s="73"/>
      <c r="AYW68" s="73"/>
      <c r="AYX68" s="73"/>
      <c r="AYY68" s="73"/>
      <c r="AYZ68" s="73"/>
      <c r="AZA68" s="73"/>
      <c r="AZB68" s="73"/>
      <c r="AZC68" s="73"/>
      <c r="AZD68" s="73"/>
      <c r="AZE68" s="73"/>
      <c r="AZF68" s="73"/>
      <c r="AZG68" s="73"/>
      <c r="AZH68" s="73"/>
      <c r="AZI68" s="73"/>
      <c r="AZJ68" s="73"/>
      <c r="AZK68" s="73"/>
      <c r="AZL68" s="73"/>
      <c r="AZM68" s="73"/>
      <c r="AZN68" s="73"/>
      <c r="AZO68" s="73"/>
      <c r="AZP68" s="73"/>
      <c r="AZQ68" s="73"/>
      <c r="AZR68" s="73"/>
      <c r="AZS68" s="73"/>
      <c r="AZT68" s="73"/>
      <c r="AZU68" s="73"/>
      <c r="AZV68" s="73"/>
      <c r="AZW68" s="73"/>
      <c r="AZX68" s="73"/>
      <c r="AZY68" s="73"/>
      <c r="AZZ68" s="73"/>
      <c r="BAA68" s="73"/>
      <c r="BAB68" s="73"/>
      <c r="BAC68" s="73"/>
      <c r="BAD68" s="73"/>
      <c r="BAE68" s="73"/>
      <c r="BAF68" s="73"/>
      <c r="BAG68" s="73"/>
      <c r="BAH68" s="73"/>
      <c r="BAI68" s="73"/>
      <c r="BAJ68" s="73"/>
      <c r="BAK68" s="73"/>
      <c r="BAL68" s="73"/>
      <c r="BAM68" s="73"/>
      <c r="BAN68" s="73"/>
      <c r="BAO68" s="73"/>
      <c r="BAP68" s="73"/>
      <c r="BAQ68" s="73"/>
      <c r="BAR68" s="73"/>
      <c r="BAS68" s="73"/>
      <c r="BAT68" s="73"/>
      <c r="BAU68" s="73"/>
      <c r="BAV68" s="73"/>
      <c r="BAW68" s="73"/>
      <c r="BAX68" s="73"/>
      <c r="BAY68" s="73"/>
      <c r="BAZ68" s="73"/>
      <c r="BBA68" s="73"/>
      <c r="BBB68" s="73"/>
      <c r="BBC68" s="73"/>
      <c r="BBD68" s="73"/>
      <c r="BBE68" s="73"/>
      <c r="BBF68" s="73"/>
      <c r="BBG68" s="73"/>
      <c r="BBH68" s="73"/>
      <c r="BBI68" s="73"/>
      <c r="BBJ68" s="73"/>
      <c r="BBK68" s="73"/>
      <c r="BBL68" s="73"/>
      <c r="BBM68" s="73"/>
      <c r="BBN68" s="73"/>
      <c r="BBO68" s="73"/>
      <c r="BBP68" s="73"/>
      <c r="BBQ68" s="73"/>
      <c r="BBR68" s="73"/>
      <c r="BBS68" s="73"/>
      <c r="BBT68" s="73"/>
      <c r="BBU68" s="73"/>
      <c r="BBV68" s="73"/>
      <c r="BBW68" s="73"/>
      <c r="BBX68" s="73"/>
      <c r="BBY68" s="73"/>
      <c r="BBZ68" s="73"/>
      <c r="BCA68" s="73"/>
      <c r="BCB68" s="73"/>
      <c r="BCC68" s="73"/>
      <c r="BCD68" s="73"/>
      <c r="BCE68" s="73"/>
      <c r="BCF68" s="73"/>
      <c r="BCG68" s="73"/>
      <c r="BCH68" s="73"/>
      <c r="BCI68" s="73"/>
      <c r="BCJ68" s="73"/>
      <c r="BCK68" s="73"/>
      <c r="BCL68" s="73"/>
      <c r="BCM68" s="73"/>
      <c r="BCN68" s="73"/>
      <c r="BCO68" s="73"/>
      <c r="BCP68" s="73"/>
      <c r="BCQ68" s="73"/>
      <c r="BCR68" s="73"/>
      <c r="BCS68" s="73"/>
      <c r="BCT68" s="73"/>
      <c r="BCU68" s="73"/>
      <c r="BCV68" s="73"/>
      <c r="BCW68" s="73"/>
      <c r="BCX68" s="73"/>
      <c r="BCY68" s="73"/>
      <c r="BCZ68" s="73"/>
      <c r="BDA68" s="73"/>
      <c r="BDB68" s="73"/>
      <c r="BDC68" s="73"/>
      <c r="BDD68" s="73"/>
      <c r="BDE68" s="73"/>
      <c r="BDF68" s="73"/>
      <c r="BDG68" s="73"/>
      <c r="BDH68" s="73"/>
      <c r="BDI68" s="73"/>
      <c r="BDJ68" s="73"/>
      <c r="BDK68" s="73"/>
      <c r="BDL68" s="73"/>
      <c r="BDM68" s="73"/>
      <c r="BDN68" s="73"/>
      <c r="BDO68" s="73"/>
      <c r="BDP68" s="73"/>
      <c r="BDQ68" s="73"/>
      <c r="BDR68" s="73"/>
      <c r="BDS68" s="73"/>
      <c r="BDT68" s="73"/>
      <c r="BDU68" s="73"/>
      <c r="BDV68" s="73"/>
      <c r="BDW68" s="73"/>
      <c r="BDX68" s="73"/>
      <c r="BDY68" s="73"/>
      <c r="BDZ68" s="73"/>
      <c r="BEA68" s="73"/>
      <c r="BEB68" s="73"/>
      <c r="BEC68" s="73"/>
      <c r="BED68" s="73"/>
      <c r="BEE68" s="73"/>
      <c r="BEF68" s="73"/>
      <c r="BEG68" s="73"/>
      <c r="BEH68" s="73"/>
      <c r="BEI68" s="73"/>
      <c r="BEJ68" s="73"/>
      <c r="BEK68" s="73"/>
      <c r="BEL68" s="73"/>
      <c r="BEM68" s="73"/>
      <c r="BEN68" s="73"/>
      <c r="BEO68" s="73"/>
      <c r="BEP68" s="73"/>
      <c r="BEQ68" s="73"/>
      <c r="BER68" s="73"/>
      <c r="BES68" s="73"/>
      <c r="BET68" s="73"/>
      <c r="BEU68" s="73"/>
      <c r="BEV68" s="73"/>
      <c r="BEW68" s="73"/>
      <c r="BEX68" s="73"/>
      <c r="BEY68" s="73"/>
      <c r="BEZ68" s="73"/>
      <c r="BFA68" s="73"/>
      <c r="BFB68" s="73"/>
      <c r="BFC68" s="73"/>
      <c r="BFD68" s="73"/>
      <c r="BFE68" s="73"/>
      <c r="BFF68" s="73"/>
      <c r="BFG68" s="73"/>
      <c r="BFH68" s="73"/>
      <c r="BFI68" s="73"/>
      <c r="BFJ68" s="73"/>
      <c r="BFK68" s="73"/>
      <c r="BFL68" s="73"/>
      <c r="BFM68" s="73"/>
      <c r="BFN68" s="73"/>
      <c r="BFO68" s="73"/>
      <c r="BFP68" s="73"/>
      <c r="BFQ68" s="73"/>
      <c r="BFR68" s="73"/>
      <c r="BFS68" s="73"/>
      <c r="BFT68" s="73"/>
      <c r="BFU68" s="73"/>
      <c r="BFV68" s="73"/>
      <c r="BFW68" s="73"/>
      <c r="BFX68" s="73"/>
      <c r="BFY68" s="73"/>
      <c r="BFZ68" s="73"/>
      <c r="BGA68" s="73"/>
      <c r="BGB68" s="73"/>
      <c r="BGC68" s="73"/>
      <c r="BGD68" s="73"/>
      <c r="BGE68" s="73"/>
      <c r="BGF68" s="73"/>
      <c r="BGG68" s="73"/>
      <c r="BGH68" s="73"/>
      <c r="BGI68" s="73"/>
      <c r="BGJ68" s="73"/>
      <c r="BGK68" s="73"/>
      <c r="BGL68" s="73"/>
      <c r="BGM68" s="73"/>
      <c r="BGN68" s="73"/>
      <c r="BGO68" s="73"/>
      <c r="BGP68" s="73"/>
      <c r="BGQ68" s="73"/>
      <c r="BGR68" s="73"/>
      <c r="BGS68" s="73"/>
      <c r="BGT68" s="73"/>
      <c r="BGU68" s="73"/>
      <c r="BGV68" s="73"/>
      <c r="BGW68" s="73"/>
      <c r="BGX68" s="73"/>
      <c r="BGY68" s="73"/>
      <c r="BGZ68" s="73"/>
      <c r="BHA68" s="73"/>
      <c r="BHB68" s="73"/>
      <c r="BHC68" s="73"/>
      <c r="BHD68" s="73"/>
      <c r="BHE68" s="73"/>
      <c r="BHF68" s="73"/>
      <c r="BHG68" s="73"/>
      <c r="BHH68" s="73"/>
      <c r="BHI68" s="73"/>
      <c r="BHJ68" s="73"/>
      <c r="BHK68" s="73"/>
      <c r="BHL68" s="73"/>
      <c r="BHM68" s="73"/>
      <c r="BHN68" s="73"/>
      <c r="BHO68" s="73"/>
      <c r="BHP68" s="73"/>
      <c r="BHQ68" s="73"/>
      <c r="BHR68" s="73"/>
      <c r="BHS68" s="73"/>
      <c r="BHT68" s="73"/>
      <c r="BHU68" s="73"/>
      <c r="BHV68" s="73"/>
      <c r="BHW68" s="73"/>
      <c r="BHX68" s="73"/>
      <c r="BHY68" s="73"/>
      <c r="BHZ68" s="73"/>
      <c r="BIA68" s="73"/>
      <c r="BIB68" s="73"/>
      <c r="BIC68" s="73"/>
      <c r="BID68" s="73"/>
      <c r="BIE68" s="73"/>
      <c r="BIF68" s="73"/>
      <c r="BIG68" s="73"/>
      <c r="BIH68" s="73"/>
      <c r="BII68" s="73"/>
      <c r="BIJ68" s="73"/>
      <c r="BIK68" s="73"/>
      <c r="BIL68" s="73"/>
      <c r="BIM68" s="73"/>
      <c r="BIN68" s="73"/>
      <c r="BIO68" s="73"/>
      <c r="BIP68" s="73"/>
      <c r="BIQ68" s="73"/>
      <c r="BIR68" s="73"/>
      <c r="BIS68" s="73"/>
      <c r="BIT68" s="73"/>
      <c r="BIU68" s="73"/>
      <c r="BIV68" s="73"/>
      <c r="BIW68" s="73"/>
      <c r="BIX68" s="73"/>
      <c r="BIY68" s="73"/>
      <c r="BIZ68" s="73"/>
      <c r="BJA68" s="73"/>
      <c r="BJB68" s="73"/>
      <c r="BJC68" s="73"/>
      <c r="BJD68" s="73"/>
      <c r="BJE68" s="73"/>
      <c r="BJF68" s="73"/>
      <c r="BJG68" s="73"/>
      <c r="BJH68" s="73"/>
      <c r="BJI68" s="73"/>
      <c r="BJJ68" s="73"/>
      <c r="BJK68" s="73"/>
      <c r="BJL68" s="73"/>
      <c r="BJM68" s="73"/>
      <c r="BJN68" s="73"/>
      <c r="BJO68" s="73"/>
      <c r="BJP68" s="73"/>
      <c r="BJQ68" s="73"/>
      <c r="BJR68" s="73"/>
      <c r="BJS68" s="73"/>
      <c r="BJT68" s="73"/>
      <c r="BJU68" s="73"/>
      <c r="BJV68" s="73"/>
      <c r="BJW68" s="73"/>
      <c r="BJX68" s="73"/>
      <c r="BJY68" s="73"/>
      <c r="BJZ68" s="73"/>
      <c r="BKA68" s="73"/>
      <c r="BKB68" s="73"/>
      <c r="BKC68" s="73"/>
      <c r="BKD68" s="73"/>
      <c r="BKE68" s="73"/>
      <c r="BKF68" s="73"/>
      <c r="BKG68" s="73"/>
      <c r="BKH68" s="73"/>
      <c r="BKI68" s="73"/>
      <c r="BKJ68" s="73"/>
      <c r="BKK68" s="73"/>
      <c r="BKL68" s="73"/>
      <c r="BKM68" s="73"/>
      <c r="BKN68" s="73"/>
      <c r="BKO68" s="73"/>
      <c r="BKP68" s="73"/>
      <c r="BKQ68" s="73"/>
      <c r="BKR68" s="73"/>
      <c r="BKS68" s="73"/>
      <c r="BKT68" s="73"/>
      <c r="BKU68" s="73"/>
      <c r="BKV68" s="73"/>
      <c r="BKW68" s="73"/>
      <c r="BKX68" s="73"/>
      <c r="BKY68" s="73"/>
      <c r="BKZ68" s="73"/>
      <c r="BLA68" s="73"/>
      <c r="BLB68" s="73"/>
      <c r="BLC68" s="73"/>
      <c r="BLD68" s="73"/>
      <c r="BLE68" s="73"/>
      <c r="BLF68" s="73"/>
      <c r="BLG68" s="73"/>
      <c r="BLH68" s="73"/>
      <c r="BLI68" s="73"/>
      <c r="BLJ68" s="73"/>
      <c r="BLK68" s="73"/>
      <c r="BLL68" s="73"/>
      <c r="BLM68" s="73"/>
      <c r="BLN68" s="73"/>
      <c r="BLO68" s="73"/>
      <c r="BLP68" s="73"/>
      <c r="BLQ68" s="73"/>
      <c r="BLR68" s="73"/>
      <c r="BLS68" s="73"/>
      <c r="BLT68" s="73"/>
      <c r="BLU68" s="73"/>
      <c r="BLV68" s="73"/>
      <c r="BLW68" s="73"/>
      <c r="BLX68" s="73"/>
      <c r="BLY68" s="73"/>
      <c r="BLZ68" s="73"/>
      <c r="BMA68" s="73"/>
      <c r="BMB68" s="73"/>
      <c r="BMC68" s="73"/>
      <c r="BMD68" s="73"/>
      <c r="BME68" s="73"/>
      <c r="BMF68" s="73"/>
      <c r="BMG68" s="73"/>
      <c r="BMH68" s="73"/>
      <c r="BMI68" s="73"/>
      <c r="BMJ68" s="73"/>
      <c r="BMK68" s="73"/>
      <c r="BML68" s="73"/>
      <c r="BMM68" s="73"/>
      <c r="BMN68" s="73"/>
      <c r="BMO68" s="73"/>
      <c r="BMP68" s="73"/>
      <c r="BMQ68" s="73"/>
      <c r="BMR68" s="73"/>
      <c r="BMS68" s="73"/>
      <c r="BMT68" s="73"/>
      <c r="BMU68" s="73"/>
      <c r="BMV68" s="73"/>
      <c r="BMW68" s="73"/>
      <c r="BMX68" s="73"/>
      <c r="BMY68" s="73"/>
      <c r="BMZ68" s="73"/>
      <c r="BNA68" s="73"/>
      <c r="BNB68" s="73"/>
      <c r="BNC68" s="73"/>
      <c r="BND68" s="73"/>
      <c r="BNE68" s="73"/>
      <c r="BNF68" s="73"/>
      <c r="BNG68" s="73"/>
      <c r="BNH68" s="73"/>
      <c r="BNI68" s="73"/>
      <c r="BNJ68" s="73"/>
      <c r="BNK68" s="73"/>
      <c r="BNL68" s="73"/>
      <c r="BNM68" s="73"/>
      <c r="BNN68" s="73"/>
      <c r="BNO68" s="73"/>
      <c r="BNP68" s="73"/>
      <c r="BNQ68" s="73"/>
      <c r="BNR68" s="73"/>
      <c r="BNS68" s="73"/>
      <c r="BNT68" s="73"/>
      <c r="BNU68" s="73"/>
      <c r="BNV68" s="73"/>
      <c r="BNW68" s="73"/>
      <c r="BNX68" s="73"/>
      <c r="BNY68" s="73"/>
      <c r="BNZ68" s="73"/>
      <c r="BOA68" s="73"/>
      <c r="BOB68" s="73"/>
      <c r="BOC68" s="73"/>
      <c r="BOD68" s="73"/>
      <c r="BOE68" s="73"/>
      <c r="BOF68" s="73"/>
      <c r="BOG68" s="73"/>
      <c r="BOH68" s="73"/>
      <c r="BOI68" s="73"/>
      <c r="BOJ68" s="73"/>
      <c r="BOK68" s="73"/>
      <c r="BOL68" s="73"/>
      <c r="BOM68" s="73"/>
      <c r="BON68" s="73"/>
      <c r="BOO68" s="73"/>
      <c r="BOP68" s="73"/>
      <c r="BOQ68" s="73"/>
      <c r="BOR68" s="73"/>
      <c r="BOS68" s="73"/>
      <c r="BOT68" s="73"/>
      <c r="BOU68" s="73"/>
      <c r="BOV68" s="73"/>
      <c r="BOW68" s="73"/>
      <c r="BOX68" s="73"/>
      <c r="BOY68" s="73"/>
      <c r="BOZ68" s="73"/>
      <c r="BPA68" s="73"/>
      <c r="BPB68" s="73"/>
      <c r="BPC68" s="73"/>
      <c r="BPD68" s="73"/>
      <c r="BPE68" s="73"/>
      <c r="BPF68" s="73"/>
      <c r="BPG68" s="73"/>
      <c r="BPH68" s="73"/>
      <c r="BPI68" s="73"/>
      <c r="BPJ68" s="73"/>
      <c r="BPK68" s="73"/>
      <c r="BPL68" s="73"/>
      <c r="BPM68" s="73"/>
      <c r="BPN68" s="73"/>
      <c r="BPO68" s="73"/>
      <c r="BPP68" s="73"/>
      <c r="BPQ68" s="73"/>
      <c r="BPR68" s="73"/>
      <c r="BPS68" s="73"/>
      <c r="BPT68" s="73"/>
      <c r="BPU68" s="73"/>
      <c r="BPV68" s="73"/>
      <c r="BPW68" s="73"/>
      <c r="BPX68" s="73"/>
      <c r="BPY68" s="73"/>
      <c r="BPZ68" s="73"/>
      <c r="BQA68" s="73"/>
      <c r="BQB68" s="73"/>
      <c r="BQC68" s="73"/>
      <c r="BQD68" s="73"/>
      <c r="BQE68" s="73"/>
      <c r="BQF68" s="73"/>
      <c r="BQG68" s="73"/>
      <c r="BQH68" s="73"/>
      <c r="BQI68" s="73"/>
      <c r="BQJ68" s="73"/>
      <c r="BQK68" s="73"/>
      <c r="BQL68" s="73"/>
      <c r="BQM68" s="73"/>
      <c r="BQN68" s="73"/>
      <c r="BQO68" s="73"/>
      <c r="BQP68" s="73"/>
      <c r="BQQ68" s="73"/>
      <c r="BQR68" s="73"/>
      <c r="BQS68" s="73"/>
      <c r="BQT68" s="73"/>
      <c r="BQU68" s="73"/>
      <c r="BQV68" s="73"/>
      <c r="BQW68" s="73"/>
      <c r="BQX68" s="73"/>
      <c r="BQY68" s="73"/>
      <c r="BQZ68" s="73"/>
      <c r="BRA68" s="73"/>
      <c r="BRB68" s="73"/>
      <c r="BRC68" s="73"/>
      <c r="BRD68" s="73"/>
      <c r="BRE68" s="73"/>
      <c r="BRF68" s="73"/>
      <c r="BRG68" s="73"/>
      <c r="BRH68" s="73"/>
      <c r="BRI68" s="73"/>
      <c r="BRJ68" s="73"/>
      <c r="BRK68" s="73"/>
      <c r="BRL68" s="73"/>
      <c r="BRM68" s="73"/>
      <c r="BRN68" s="73"/>
      <c r="BRO68" s="73"/>
      <c r="BRP68" s="73"/>
      <c r="BRQ68" s="73"/>
      <c r="BRR68" s="73"/>
      <c r="BRS68" s="73"/>
      <c r="BRT68" s="73"/>
      <c r="BRU68" s="73"/>
      <c r="BRV68" s="73"/>
      <c r="BRW68" s="73"/>
      <c r="BRX68" s="73"/>
      <c r="BRY68" s="73"/>
      <c r="BRZ68" s="73"/>
      <c r="BSA68" s="73"/>
      <c r="BSB68" s="73"/>
      <c r="BSC68" s="73"/>
      <c r="BSD68" s="73"/>
      <c r="BSE68" s="73"/>
      <c r="BSF68" s="73"/>
      <c r="BSG68" s="73"/>
      <c r="BSH68" s="73"/>
      <c r="BSI68" s="73"/>
      <c r="BSJ68" s="73"/>
      <c r="BSK68" s="73"/>
      <c r="BSL68" s="73"/>
      <c r="BSM68" s="73"/>
      <c r="BSN68" s="73"/>
      <c r="BSO68" s="73"/>
      <c r="BSP68" s="73"/>
      <c r="BSQ68" s="73"/>
      <c r="BSR68" s="73"/>
      <c r="BSS68" s="73"/>
      <c r="BST68" s="73"/>
      <c r="BSU68" s="73"/>
      <c r="BSV68" s="73"/>
      <c r="BSW68" s="73"/>
      <c r="BSX68" s="73"/>
      <c r="BSY68" s="73"/>
      <c r="BSZ68" s="73"/>
      <c r="BTA68" s="73"/>
      <c r="BTB68" s="73"/>
      <c r="BTC68" s="73"/>
      <c r="BTD68" s="73"/>
      <c r="BTE68" s="73"/>
      <c r="BTF68" s="73"/>
      <c r="BTG68" s="73"/>
      <c r="BTH68" s="73"/>
      <c r="BTI68" s="73"/>
      <c r="BTJ68" s="73"/>
      <c r="BTK68" s="73"/>
      <c r="BTL68" s="73"/>
      <c r="BTM68" s="73"/>
      <c r="BTN68" s="73"/>
      <c r="BTO68" s="73"/>
      <c r="BTP68" s="73"/>
      <c r="BTQ68" s="73"/>
      <c r="BTR68" s="73"/>
      <c r="BTS68" s="73"/>
      <c r="BTT68" s="73"/>
      <c r="BTU68" s="73"/>
      <c r="BTV68" s="73"/>
      <c r="BTW68" s="73"/>
      <c r="BTX68" s="73"/>
      <c r="BTY68" s="73"/>
      <c r="BTZ68" s="73"/>
      <c r="BUA68" s="73"/>
      <c r="BUB68" s="73"/>
      <c r="BUC68" s="73"/>
      <c r="BUD68" s="73"/>
      <c r="BUE68" s="73"/>
      <c r="BUF68" s="73"/>
      <c r="BUG68" s="73"/>
      <c r="BUH68" s="73"/>
      <c r="BUI68" s="73"/>
      <c r="BUJ68" s="73"/>
      <c r="BUK68" s="73"/>
      <c r="BUL68" s="73"/>
      <c r="BUM68" s="73"/>
      <c r="BUN68" s="73"/>
      <c r="BUO68" s="73"/>
      <c r="BUP68" s="73"/>
      <c r="BUQ68" s="73"/>
      <c r="BUR68" s="73"/>
      <c r="BUS68" s="73"/>
      <c r="BUT68" s="73"/>
      <c r="BUU68" s="73"/>
      <c r="BUV68" s="73"/>
      <c r="BUW68" s="73"/>
      <c r="BUX68" s="73"/>
      <c r="BUY68" s="73"/>
      <c r="BUZ68" s="73"/>
      <c r="BVA68" s="73"/>
      <c r="BVB68" s="73"/>
      <c r="BVC68" s="73"/>
      <c r="BVD68" s="73"/>
      <c r="BVE68" s="73"/>
      <c r="BVF68" s="73"/>
      <c r="BVG68" s="73"/>
      <c r="BVH68" s="73"/>
      <c r="BVI68" s="73"/>
      <c r="BVJ68" s="73"/>
      <c r="BVK68" s="73"/>
      <c r="BVL68" s="73"/>
      <c r="BVM68" s="73"/>
      <c r="BVN68" s="73"/>
      <c r="BVO68" s="73"/>
      <c r="BVP68" s="73"/>
      <c r="BVQ68" s="73"/>
      <c r="BVR68" s="73"/>
      <c r="BVS68" s="73"/>
      <c r="BVT68" s="73"/>
      <c r="BVU68" s="73"/>
      <c r="BVV68" s="73"/>
      <c r="BVW68" s="73"/>
      <c r="BVX68" s="73"/>
      <c r="BVY68" s="73"/>
      <c r="BVZ68" s="73"/>
      <c r="BWA68" s="73"/>
      <c r="BWB68" s="73"/>
      <c r="BWC68" s="73"/>
      <c r="BWD68" s="73"/>
      <c r="BWE68" s="73"/>
      <c r="BWF68" s="73"/>
      <c r="BWG68" s="73"/>
      <c r="BWH68" s="73"/>
      <c r="BWI68" s="73"/>
      <c r="BWJ68" s="73"/>
      <c r="BWK68" s="73"/>
      <c r="BWL68" s="73"/>
      <c r="BWM68" s="73"/>
      <c r="BWN68" s="73"/>
      <c r="BWO68" s="73"/>
      <c r="BWP68" s="73"/>
      <c r="BWQ68" s="73"/>
      <c r="BWR68" s="73"/>
      <c r="BWS68" s="73"/>
      <c r="BWT68" s="73"/>
      <c r="BWU68" s="73"/>
      <c r="BWV68" s="73"/>
      <c r="BWW68" s="73"/>
      <c r="BWX68" s="73"/>
      <c r="BWY68" s="73"/>
      <c r="BWZ68" s="73"/>
      <c r="BXA68" s="73"/>
      <c r="BXB68" s="73"/>
      <c r="BXC68" s="73"/>
      <c r="BXD68" s="73"/>
      <c r="BXE68" s="73"/>
      <c r="BXF68" s="73"/>
      <c r="BXG68" s="73"/>
      <c r="BXH68" s="73"/>
      <c r="BXI68" s="73"/>
      <c r="BXJ68" s="73"/>
      <c r="BXK68" s="73"/>
      <c r="BXL68" s="73"/>
      <c r="BXM68" s="73"/>
      <c r="BXN68" s="73"/>
      <c r="BXO68" s="73"/>
      <c r="BXP68" s="73"/>
      <c r="BXQ68" s="73"/>
      <c r="BXR68" s="73"/>
      <c r="BXS68" s="73"/>
      <c r="BXT68" s="73"/>
      <c r="BXU68" s="73"/>
      <c r="BXV68" s="73"/>
      <c r="BXW68" s="73"/>
      <c r="BXX68" s="73"/>
      <c r="BXY68" s="73"/>
      <c r="BXZ68" s="73"/>
      <c r="BYA68" s="73"/>
      <c r="BYB68" s="73"/>
      <c r="BYC68" s="73"/>
      <c r="BYD68" s="73"/>
      <c r="BYE68" s="73"/>
      <c r="BYF68" s="73"/>
      <c r="BYG68" s="73"/>
      <c r="BYH68" s="73"/>
      <c r="BYI68" s="73"/>
      <c r="BYJ68" s="73"/>
      <c r="BYK68" s="73"/>
      <c r="BYL68" s="73"/>
      <c r="BYM68" s="73"/>
      <c r="BYN68" s="73"/>
      <c r="BYO68" s="73"/>
      <c r="BYP68" s="73"/>
      <c r="BYQ68" s="73"/>
      <c r="BYR68" s="73"/>
      <c r="BYS68" s="73"/>
      <c r="BYT68" s="73"/>
      <c r="BYU68" s="73"/>
      <c r="BYV68" s="73"/>
      <c r="BYW68" s="73"/>
      <c r="BYX68" s="73"/>
      <c r="BYY68" s="73"/>
      <c r="BYZ68" s="73"/>
      <c r="BZA68" s="73"/>
      <c r="BZB68" s="73"/>
      <c r="BZC68" s="73"/>
      <c r="BZD68" s="73"/>
      <c r="BZE68" s="73"/>
      <c r="BZF68" s="73"/>
      <c r="BZG68" s="73"/>
      <c r="BZH68" s="73"/>
      <c r="BZI68" s="73"/>
      <c r="BZJ68" s="73"/>
      <c r="BZK68" s="73"/>
      <c r="BZL68" s="73"/>
      <c r="BZM68" s="73"/>
      <c r="BZN68" s="73"/>
      <c r="BZO68" s="73"/>
      <c r="BZP68" s="73"/>
      <c r="BZQ68" s="73"/>
      <c r="BZR68" s="73"/>
      <c r="BZS68" s="73"/>
      <c r="BZT68" s="73"/>
      <c r="BZU68" s="73"/>
      <c r="BZV68" s="73"/>
      <c r="BZW68" s="73"/>
      <c r="BZX68" s="73"/>
      <c r="BZY68" s="73"/>
      <c r="BZZ68" s="73"/>
      <c r="CAA68" s="73"/>
      <c r="CAB68" s="73"/>
      <c r="CAC68" s="73"/>
      <c r="CAD68" s="73"/>
      <c r="CAE68" s="73"/>
      <c r="CAF68" s="73"/>
      <c r="CAG68" s="73"/>
      <c r="CAH68" s="73"/>
      <c r="CAI68" s="73"/>
      <c r="CAJ68" s="73"/>
      <c r="CAK68" s="73"/>
      <c r="CAL68" s="73"/>
      <c r="CAM68" s="73"/>
      <c r="CAN68" s="73"/>
      <c r="CAO68" s="73"/>
      <c r="CAP68" s="73"/>
      <c r="CAQ68" s="73"/>
      <c r="CAR68" s="73"/>
      <c r="CAS68" s="73"/>
      <c r="CAT68" s="73"/>
      <c r="CAU68" s="73"/>
      <c r="CAV68" s="73"/>
      <c r="CAW68" s="73"/>
      <c r="CAX68" s="73"/>
      <c r="CAY68" s="73"/>
      <c r="CAZ68" s="73"/>
      <c r="CBA68" s="73"/>
      <c r="CBB68" s="73"/>
      <c r="CBC68" s="73"/>
      <c r="CBD68" s="73"/>
      <c r="CBE68" s="73"/>
      <c r="CBF68" s="73"/>
      <c r="CBG68" s="73"/>
      <c r="CBH68" s="73"/>
      <c r="CBI68" s="73"/>
      <c r="CBJ68" s="73"/>
      <c r="CBK68" s="73"/>
      <c r="CBL68" s="73"/>
      <c r="CBM68" s="73"/>
      <c r="CBN68" s="73"/>
      <c r="CBO68" s="73"/>
      <c r="CBP68" s="73"/>
      <c r="CBQ68" s="73"/>
      <c r="CBR68" s="73"/>
      <c r="CBS68" s="73"/>
      <c r="CBT68" s="73"/>
      <c r="CBU68" s="73"/>
      <c r="CBV68" s="73"/>
      <c r="CBW68" s="73"/>
      <c r="CBX68" s="73"/>
      <c r="CBY68" s="73"/>
      <c r="CBZ68" s="73"/>
      <c r="CCA68" s="73"/>
      <c r="CCB68" s="73"/>
      <c r="CCC68" s="73"/>
      <c r="CCD68" s="73"/>
      <c r="CCE68" s="73"/>
      <c r="CCF68" s="73"/>
      <c r="CCG68" s="73"/>
      <c r="CCH68" s="73"/>
      <c r="CCI68" s="73"/>
      <c r="CCJ68" s="73"/>
      <c r="CCK68" s="73"/>
      <c r="CCL68" s="73"/>
      <c r="CCM68" s="73"/>
      <c r="CCN68" s="73"/>
      <c r="CCO68" s="73"/>
      <c r="CCP68" s="73"/>
      <c r="CCQ68" s="73"/>
      <c r="CCR68" s="73"/>
      <c r="CCS68" s="73"/>
      <c r="CCT68" s="73"/>
      <c r="CCU68" s="73"/>
      <c r="CCV68" s="73"/>
      <c r="CCW68" s="73"/>
      <c r="CCX68" s="73"/>
      <c r="CCY68" s="73"/>
      <c r="CCZ68" s="73"/>
      <c r="CDA68" s="73"/>
      <c r="CDB68" s="73"/>
      <c r="CDC68" s="73"/>
      <c r="CDD68" s="73"/>
      <c r="CDE68" s="73"/>
      <c r="CDF68" s="73"/>
      <c r="CDG68" s="73"/>
      <c r="CDH68" s="73"/>
      <c r="CDI68" s="73"/>
      <c r="CDJ68" s="73"/>
      <c r="CDK68" s="73"/>
      <c r="CDL68" s="73"/>
      <c r="CDM68" s="73"/>
      <c r="CDN68" s="73"/>
      <c r="CDO68" s="73"/>
      <c r="CDP68" s="73"/>
      <c r="CDQ68" s="73"/>
      <c r="CDR68" s="73"/>
      <c r="CDS68" s="73"/>
      <c r="CDT68" s="73"/>
      <c r="CDU68" s="73"/>
      <c r="CDV68" s="73"/>
      <c r="CDW68" s="73"/>
      <c r="CDX68" s="73"/>
      <c r="CDY68" s="73"/>
      <c r="CDZ68" s="73"/>
      <c r="CEA68" s="73"/>
      <c r="CEB68" s="73"/>
      <c r="CEC68" s="73"/>
      <c r="CED68" s="73"/>
      <c r="CEE68" s="73"/>
      <c r="CEF68" s="73"/>
      <c r="CEG68" s="73"/>
      <c r="CEH68" s="73"/>
      <c r="CEI68" s="73"/>
      <c r="CEJ68" s="73"/>
      <c r="CEK68" s="73"/>
      <c r="CEL68" s="73"/>
      <c r="CEM68" s="73"/>
      <c r="CEN68" s="73"/>
      <c r="CEO68" s="73"/>
      <c r="CEP68" s="73"/>
      <c r="CEQ68" s="73"/>
      <c r="CER68" s="73"/>
      <c r="CES68" s="73"/>
      <c r="CET68" s="73"/>
      <c r="CEU68" s="73"/>
      <c r="CEV68" s="73"/>
      <c r="CEW68" s="73"/>
      <c r="CEX68" s="73"/>
      <c r="CEY68" s="73"/>
      <c r="CEZ68" s="73"/>
      <c r="CFA68" s="73"/>
      <c r="CFB68" s="73"/>
      <c r="CFC68" s="73"/>
      <c r="CFD68" s="73"/>
      <c r="CFE68" s="73"/>
      <c r="CFF68" s="73"/>
      <c r="CFG68" s="73"/>
      <c r="CFH68" s="73"/>
      <c r="CFI68" s="73"/>
      <c r="CFJ68" s="73"/>
      <c r="CFK68" s="73"/>
      <c r="CFL68" s="73"/>
      <c r="CFM68" s="73"/>
      <c r="CFN68" s="73"/>
      <c r="CFO68" s="73"/>
      <c r="CFP68" s="73"/>
      <c r="CFQ68" s="73"/>
      <c r="CFR68" s="73"/>
      <c r="CFS68" s="73"/>
      <c r="CFT68" s="73"/>
      <c r="CFU68" s="73"/>
      <c r="CFV68" s="73"/>
      <c r="CFW68" s="73"/>
      <c r="CFX68" s="73"/>
      <c r="CFY68" s="73"/>
      <c r="CFZ68" s="73"/>
      <c r="CGA68" s="73"/>
      <c r="CGB68" s="73"/>
      <c r="CGC68" s="73"/>
      <c r="CGD68" s="73"/>
      <c r="CGE68" s="73"/>
      <c r="CGF68" s="73"/>
      <c r="CGG68" s="73"/>
      <c r="CGH68" s="73"/>
      <c r="CGI68" s="73"/>
      <c r="CGJ68" s="73"/>
      <c r="CGK68" s="73"/>
      <c r="CGL68" s="73"/>
      <c r="CGM68" s="73"/>
      <c r="CGN68" s="73"/>
      <c r="CGO68" s="73"/>
      <c r="CGP68" s="73"/>
      <c r="CGQ68" s="73"/>
      <c r="CGR68" s="73"/>
      <c r="CGS68" s="73"/>
      <c r="CGT68" s="73"/>
      <c r="CGU68" s="73"/>
      <c r="CGV68" s="73"/>
      <c r="CGW68" s="73"/>
      <c r="CGX68" s="73"/>
      <c r="CGY68" s="73"/>
      <c r="CGZ68" s="73"/>
      <c r="CHA68" s="73"/>
      <c r="CHB68" s="73"/>
      <c r="CHC68" s="73"/>
      <c r="CHD68" s="73"/>
      <c r="CHE68" s="73"/>
      <c r="CHF68" s="73"/>
      <c r="CHG68" s="73"/>
      <c r="CHH68" s="73"/>
      <c r="CHI68" s="73"/>
      <c r="CHJ68" s="73"/>
      <c r="CHK68" s="73"/>
      <c r="CHL68" s="73"/>
      <c r="CHM68" s="73"/>
      <c r="CHN68" s="73"/>
      <c r="CHO68" s="73"/>
      <c r="CHP68" s="73"/>
      <c r="CHQ68" s="73"/>
      <c r="CHR68" s="73"/>
      <c r="CHS68" s="73"/>
      <c r="CHT68" s="73"/>
      <c r="CHU68" s="73"/>
      <c r="CHV68" s="73"/>
      <c r="CHW68" s="73"/>
      <c r="CHX68" s="73"/>
      <c r="CHY68" s="73"/>
      <c r="CHZ68" s="73"/>
      <c r="CIA68" s="73"/>
      <c r="CIB68" s="73"/>
      <c r="CIC68" s="73"/>
      <c r="CID68" s="73"/>
      <c r="CIE68" s="73"/>
      <c r="CIF68" s="73"/>
      <c r="CIG68" s="73"/>
      <c r="CIH68" s="73"/>
      <c r="CII68" s="73"/>
      <c r="CIJ68" s="73"/>
      <c r="CIK68" s="73"/>
      <c r="CIL68" s="73"/>
      <c r="CIM68" s="73"/>
      <c r="CIN68" s="73"/>
      <c r="CIO68" s="73"/>
      <c r="CIP68" s="73"/>
      <c r="CIQ68" s="73"/>
      <c r="CIR68" s="73"/>
      <c r="CIS68" s="73"/>
      <c r="CIT68" s="73"/>
      <c r="CIU68" s="73"/>
      <c r="CIV68" s="73"/>
      <c r="CIW68" s="73"/>
      <c r="CIX68" s="73"/>
      <c r="CIY68" s="73"/>
      <c r="CIZ68" s="73"/>
      <c r="CJA68" s="73"/>
      <c r="CJB68" s="73"/>
      <c r="CJC68" s="73"/>
      <c r="CJD68" s="73"/>
      <c r="CJE68" s="73"/>
      <c r="CJF68" s="73"/>
      <c r="CJG68" s="73"/>
      <c r="CJH68" s="73"/>
      <c r="CJI68" s="73"/>
      <c r="CJJ68" s="73"/>
      <c r="CJK68" s="73"/>
      <c r="CJL68" s="73"/>
      <c r="CJM68" s="73"/>
      <c r="CJN68" s="73"/>
      <c r="CJO68" s="73"/>
      <c r="CJP68" s="73"/>
      <c r="CJQ68" s="73"/>
      <c r="CJR68" s="73"/>
      <c r="CJS68" s="73"/>
      <c r="CJT68" s="73"/>
      <c r="CJU68" s="73"/>
      <c r="CJV68" s="73"/>
      <c r="CJW68" s="73"/>
      <c r="CJX68" s="73"/>
      <c r="CJY68" s="73"/>
      <c r="CJZ68" s="73"/>
      <c r="CKA68" s="73"/>
      <c r="CKB68" s="73"/>
      <c r="CKC68" s="73"/>
      <c r="CKD68" s="73"/>
      <c r="CKE68" s="73"/>
      <c r="CKF68" s="73"/>
      <c r="CKG68" s="73"/>
      <c r="CKH68" s="73"/>
      <c r="CKI68" s="73"/>
      <c r="CKJ68" s="73"/>
      <c r="CKK68" s="73"/>
      <c r="CKL68" s="73"/>
      <c r="CKM68" s="73"/>
      <c r="CKN68" s="73"/>
      <c r="CKO68" s="73"/>
      <c r="CKP68" s="73"/>
      <c r="CKQ68" s="73"/>
      <c r="CKR68" s="73"/>
      <c r="CKS68" s="73"/>
      <c r="CKT68" s="73"/>
      <c r="CKU68" s="73"/>
      <c r="CKV68" s="73"/>
      <c r="CKW68" s="73"/>
      <c r="CKX68" s="73"/>
      <c r="CKY68" s="73"/>
      <c r="CKZ68" s="73"/>
      <c r="CLA68" s="73"/>
      <c r="CLB68" s="73"/>
      <c r="CLC68" s="73"/>
      <c r="CLD68" s="73"/>
      <c r="CLE68" s="73"/>
      <c r="CLF68" s="73"/>
      <c r="CLG68" s="73"/>
      <c r="CLH68" s="73"/>
      <c r="CLI68" s="73"/>
      <c r="CLJ68" s="73"/>
      <c r="CLK68" s="73"/>
      <c r="CLL68" s="73"/>
      <c r="CLM68" s="73"/>
      <c r="CLN68" s="73"/>
      <c r="CLO68" s="73"/>
      <c r="CLP68" s="73"/>
      <c r="CLQ68" s="73"/>
      <c r="CLR68" s="73"/>
      <c r="CLS68" s="73"/>
      <c r="CLT68" s="73"/>
      <c r="CLU68" s="73"/>
      <c r="CLV68" s="73"/>
      <c r="CLW68" s="73"/>
      <c r="CLX68" s="73"/>
      <c r="CLY68" s="73"/>
      <c r="CLZ68" s="73"/>
      <c r="CMA68" s="73"/>
      <c r="CMB68" s="73"/>
      <c r="CMC68" s="73"/>
      <c r="CMD68" s="73"/>
      <c r="CME68" s="73"/>
      <c r="CMF68" s="73"/>
      <c r="CMG68" s="73"/>
      <c r="CMH68" s="73"/>
      <c r="CMI68" s="73"/>
      <c r="CMJ68" s="73"/>
      <c r="CMK68" s="73"/>
      <c r="CML68" s="73"/>
      <c r="CMM68" s="73"/>
      <c r="CMN68" s="73"/>
      <c r="CMO68" s="73"/>
      <c r="CMP68" s="73"/>
      <c r="CMQ68" s="73"/>
      <c r="CMR68" s="73"/>
      <c r="CMS68" s="73"/>
      <c r="CMT68" s="73"/>
      <c r="CMU68" s="73"/>
      <c r="CMV68" s="73"/>
      <c r="CMW68" s="73"/>
      <c r="CMX68" s="73"/>
      <c r="CMY68" s="73"/>
      <c r="CMZ68" s="73"/>
      <c r="CNA68" s="73"/>
      <c r="CNB68" s="73"/>
      <c r="CNC68" s="73"/>
      <c r="CND68" s="73"/>
      <c r="CNE68" s="73"/>
      <c r="CNF68" s="73"/>
      <c r="CNG68" s="73"/>
      <c r="CNH68" s="73"/>
      <c r="CNI68" s="73"/>
      <c r="CNJ68" s="73"/>
      <c r="CNK68" s="73"/>
      <c r="CNL68" s="73"/>
      <c r="CNM68" s="73"/>
      <c r="CNN68" s="73"/>
      <c r="CNO68" s="73"/>
      <c r="CNP68" s="73"/>
      <c r="CNQ68" s="73"/>
      <c r="CNR68" s="73"/>
      <c r="CNS68" s="73"/>
      <c r="CNT68" s="73"/>
      <c r="CNU68" s="73"/>
      <c r="CNV68" s="73"/>
      <c r="CNW68" s="73"/>
      <c r="CNX68" s="73"/>
      <c r="CNY68" s="73"/>
      <c r="CNZ68" s="73"/>
      <c r="COA68" s="73"/>
      <c r="COB68" s="73"/>
      <c r="COC68" s="73"/>
      <c r="COD68" s="73"/>
      <c r="COE68" s="73"/>
      <c r="COF68" s="73"/>
      <c r="COG68" s="73"/>
      <c r="COH68" s="73"/>
      <c r="COI68" s="73"/>
      <c r="COJ68" s="73"/>
      <c r="COK68" s="73"/>
      <c r="COL68" s="73"/>
      <c r="COM68" s="73"/>
      <c r="CON68" s="73"/>
      <c r="COO68" s="73"/>
      <c r="COP68" s="73"/>
      <c r="COQ68" s="73"/>
      <c r="COR68" s="73"/>
      <c r="COS68" s="73"/>
      <c r="COT68" s="73"/>
      <c r="COU68" s="73"/>
      <c r="COV68" s="73"/>
      <c r="COW68" s="73"/>
      <c r="COX68" s="73"/>
      <c r="COY68" s="73"/>
      <c r="COZ68" s="73"/>
      <c r="CPA68" s="73"/>
      <c r="CPB68" s="73"/>
      <c r="CPC68" s="73"/>
      <c r="CPD68" s="73"/>
      <c r="CPE68" s="73"/>
      <c r="CPF68" s="73"/>
      <c r="CPG68" s="73"/>
      <c r="CPH68" s="73"/>
      <c r="CPI68" s="73"/>
      <c r="CPJ68" s="73"/>
      <c r="CPK68" s="73"/>
      <c r="CPL68" s="73"/>
      <c r="CPM68" s="73"/>
      <c r="CPN68" s="73"/>
      <c r="CPO68" s="73"/>
      <c r="CPP68" s="73"/>
      <c r="CPQ68" s="73"/>
      <c r="CPR68" s="73"/>
      <c r="CPS68" s="73"/>
      <c r="CPT68" s="73"/>
      <c r="CPU68" s="73"/>
      <c r="CPV68" s="73"/>
      <c r="CPW68" s="73"/>
      <c r="CPX68" s="73"/>
      <c r="CPY68" s="73"/>
      <c r="CPZ68" s="73"/>
      <c r="CQA68" s="73"/>
      <c r="CQB68" s="73"/>
      <c r="CQC68" s="73"/>
      <c r="CQD68" s="73"/>
      <c r="CQE68" s="73"/>
      <c r="CQF68" s="73"/>
      <c r="CQG68" s="73"/>
      <c r="CQH68" s="73"/>
      <c r="CQI68" s="73"/>
      <c r="CQJ68" s="73"/>
      <c r="CQK68" s="73"/>
      <c r="CQL68" s="73"/>
      <c r="CQM68" s="73"/>
      <c r="CQN68" s="73"/>
      <c r="CQO68" s="73"/>
      <c r="CQP68" s="73"/>
      <c r="CQQ68" s="73"/>
      <c r="CQR68" s="73"/>
      <c r="CQS68" s="73"/>
      <c r="CQT68" s="73"/>
      <c r="CQU68" s="73"/>
      <c r="CQV68" s="73"/>
      <c r="CQW68" s="73"/>
      <c r="CQX68" s="73"/>
      <c r="CQY68" s="73"/>
      <c r="CQZ68" s="73"/>
      <c r="CRA68" s="73"/>
      <c r="CRB68" s="73"/>
      <c r="CRC68" s="73"/>
      <c r="CRD68" s="73"/>
      <c r="CRE68" s="73"/>
      <c r="CRF68" s="73"/>
      <c r="CRG68" s="73"/>
      <c r="CRH68" s="73"/>
      <c r="CRI68" s="73"/>
      <c r="CRJ68" s="73"/>
      <c r="CRK68" s="73"/>
      <c r="CRL68" s="73"/>
      <c r="CRM68" s="73"/>
      <c r="CRN68" s="73"/>
      <c r="CRO68" s="73"/>
      <c r="CRP68" s="73"/>
      <c r="CRQ68" s="73"/>
      <c r="CRR68" s="73"/>
      <c r="CRS68" s="73"/>
      <c r="CRT68" s="73"/>
      <c r="CRU68" s="73"/>
      <c r="CRV68" s="73"/>
      <c r="CRW68" s="73"/>
      <c r="CRX68" s="73"/>
      <c r="CRY68" s="73"/>
      <c r="CRZ68" s="73"/>
      <c r="CSA68" s="73"/>
      <c r="CSB68" s="73"/>
      <c r="CSC68" s="73"/>
      <c r="CSD68" s="73"/>
      <c r="CSE68" s="73"/>
      <c r="CSF68" s="73"/>
      <c r="CSG68" s="73"/>
      <c r="CSH68" s="73"/>
      <c r="CSI68" s="73"/>
      <c r="CSJ68" s="73"/>
      <c r="CSK68" s="73"/>
      <c r="CSL68" s="73"/>
      <c r="CSM68" s="73"/>
      <c r="CSN68" s="73"/>
      <c r="CSO68" s="73"/>
      <c r="CSP68" s="73"/>
      <c r="CSQ68" s="73"/>
      <c r="CSR68" s="73"/>
      <c r="CSS68" s="73"/>
      <c r="CST68" s="73"/>
      <c r="CSU68" s="73"/>
      <c r="CSV68" s="73"/>
      <c r="CSW68" s="73"/>
      <c r="CSX68" s="73"/>
      <c r="CSY68" s="73"/>
      <c r="CSZ68" s="73"/>
      <c r="CTA68" s="73"/>
      <c r="CTB68" s="73"/>
      <c r="CTC68" s="73"/>
      <c r="CTD68" s="73"/>
      <c r="CTE68" s="73"/>
      <c r="CTF68" s="73"/>
      <c r="CTG68" s="73"/>
      <c r="CTH68" s="73"/>
      <c r="CTI68" s="73"/>
      <c r="CTJ68" s="73"/>
      <c r="CTK68" s="73"/>
      <c r="CTL68" s="73"/>
      <c r="CTM68" s="73"/>
      <c r="CTN68" s="73"/>
      <c r="CTO68" s="73"/>
      <c r="CTP68" s="73"/>
      <c r="CTQ68" s="73"/>
      <c r="CTR68" s="73"/>
      <c r="CTS68" s="73"/>
      <c r="CTT68" s="73"/>
      <c r="CTU68" s="73"/>
      <c r="CTV68" s="73"/>
      <c r="CTW68" s="73"/>
      <c r="CTX68" s="73"/>
      <c r="CTY68" s="73"/>
      <c r="CTZ68" s="73"/>
      <c r="CUA68" s="73"/>
      <c r="CUB68" s="73"/>
      <c r="CUC68" s="73"/>
      <c r="CUD68" s="73"/>
      <c r="CUE68" s="73"/>
      <c r="CUF68" s="73"/>
      <c r="CUG68" s="73"/>
      <c r="CUH68" s="73"/>
      <c r="CUI68" s="73"/>
      <c r="CUJ68" s="73"/>
      <c r="CUK68" s="73"/>
      <c r="CUL68" s="73"/>
      <c r="CUM68" s="73"/>
      <c r="CUN68" s="73"/>
      <c r="CUO68" s="73"/>
      <c r="CUP68" s="73"/>
      <c r="CUQ68" s="73"/>
      <c r="CUR68" s="73"/>
      <c r="CUS68" s="73"/>
      <c r="CUT68" s="73"/>
      <c r="CUU68" s="73"/>
      <c r="CUV68" s="73"/>
      <c r="CUW68" s="73"/>
      <c r="CUX68" s="73"/>
      <c r="CUY68" s="73"/>
      <c r="CUZ68" s="73"/>
      <c r="CVA68" s="73"/>
      <c r="CVB68" s="73"/>
      <c r="CVC68" s="73"/>
      <c r="CVD68" s="73"/>
      <c r="CVE68" s="73"/>
      <c r="CVF68" s="73"/>
      <c r="CVG68" s="73"/>
      <c r="CVH68" s="73"/>
      <c r="CVI68" s="73"/>
      <c r="CVJ68" s="73"/>
      <c r="CVK68" s="73"/>
      <c r="CVL68" s="73"/>
      <c r="CVM68" s="73"/>
      <c r="CVN68" s="73"/>
      <c r="CVO68" s="73"/>
      <c r="CVP68" s="73"/>
      <c r="CVQ68" s="73"/>
      <c r="CVR68" s="73"/>
      <c r="CVS68" s="73"/>
      <c r="CVT68" s="73"/>
      <c r="CVU68" s="73"/>
      <c r="CVV68" s="73"/>
      <c r="CVW68" s="73"/>
      <c r="CVX68" s="73"/>
      <c r="CVY68" s="73"/>
      <c r="CVZ68" s="73"/>
      <c r="CWA68" s="73"/>
      <c r="CWB68" s="73"/>
      <c r="CWC68" s="73"/>
      <c r="CWD68" s="73"/>
      <c r="CWE68" s="73"/>
      <c r="CWF68" s="73"/>
      <c r="CWG68" s="73"/>
      <c r="CWH68" s="73"/>
      <c r="CWI68" s="73"/>
      <c r="CWJ68" s="73"/>
      <c r="CWK68" s="73"/>
      <c r="CWL68" s="73"/>
      <c r="CWM68" s="73"/>
      <c r="CWN68" s="73"/>
      <c r="CWO68" s="73"/>
      <c r="CWP68" s="73"/>
      <c r="CWQ68" s="73"/>
      <c r="CWR68" s="73"/>
      <c r="CWS68" s="73"/>
      <c r="CWT68" s="73"/>
      <c r="CWU68" s="73"/>
      <c r="CWV68" s="73"/>
      <c r="CWW68" s="73"/>
      <c r="CWX68" s="73"/>
      <c r="CWY68" s="73"/>
      <c r="CWZ68" s="73"/>
      <c r="CXA68" s="73"/>
      <c r="CXB68" s="73"/>
      <c r="CXC68" s="73"/>
      <c r="CXD68" s="73"/>
      <c r="CXE68" s="73"/>
      <c r="CXF68" s="73"/>
      <c r="CXG68" s="73"/>
      <c r="CXH68" s="73"/>
      <c r="CXI68" s="73"/>
      <c r="CXJ68" s="73"/>
      <c r="CXK68" s="73"/>
      <c r="CXL68" s="73"/>
      <c r="CXM68" s="73"/>
      <c r="CXN68" s="73"/>
      <c r="CXO68" s="73"/>
      <c r="CXP68" s="73"/>
      <c r="CXQ68" s="73"/>
      <c r="CXR68" s="73"/>
      <c r="CXS68" s="73"/>
      <c r="CXT68" s="73"/>
      <c r="CXU68" s="73"/>
      <c r="CXV68" s="73"/>
      <c r="CXW68" s="73"/>
      <c r="CXX68" s="73"/>
      <c r="CXY68" s="73"/>
      <c r="CXZ68" s="73"/>
      <c r="CYA68" s="73"/>
      <c r="CYB68" s="73"/>
      <c r="CYC68" s="73"/>
      <c r="CYD68" s="73"/>
      <c r="CYE68" s="73"/>
      <c r="CYF68" s="73"/>
      <c r="CYG68" s="73"/>
      <c r="CYH68" s="73"/>
      <c r="CYI68" s="73"/>
      <c r="CYJ68" s="73"/>
      <c r="CYK68" s="73"/>
      <c r="CYL68" s="73"/>
      <c r="CYM68" s="73"/>
      <c r="CYN68" s="73"/>
      <c r="CYO68" s="73"/>
      <c r="CYP68" s="73"/>
      <c r="CYQ68" s="73"/>
      <c r="CYR68" s="73"/>
      <c r="CYS68" s="73"/>
      <c r="CYT68" s="73"/>
      <c r="CYU68" s="73"/>
      <c r="CYV68" s="73"/>
      <c r="CYW68" s="73"/>
      <c r="CYX68" s="73"/>
      <c r="CYY68" s="73"/>
      <c r="CYZ68" s="73"/>
      <c r="CZA68" s="73"/>
      <c r="CZB68" s="73"/>
      <c r="CZC68" s="73"/>
      <c r="CZD68" s="73"/>
      <c r="CZE68" s="73"/>
      <c r="CZF68" s="73"/>
      <c r="CZG68" s="73"/>
      <c r="CZH68" s="73"/>
      <c r="CZI68" s="73"/>
      <c r="CZJ68" s="73"/>
      <c r="CZK68" s="73"/>
      <c r="CZL68" s="73"/>
      <c r="CZM68" s="73"/>
      <c r="CZN68" s="73"/>
      <c r="CZO68" s="73"/>
      <c r="CZP68" s="73"/>
      <c r="CZQ68" s="73"/>
      <c r="CZR68" s="73"/>
      <c r="CZS68" s="73"/>
      <c r="CZT68" s="73"/>
      <c r="CZU68" s="73"/>
      <c r="CZV68" s="73"/>
      <c r="CZW68" s="73"/>
      <c r="CZX68" s="73"/>
      <c r="CZY68" s="73"/>
      <c r="CZZ68" s="73"/>
      <c r="DAA68" s="73"/>
      <c r="DAB68" s="73"/>
      <c r="DAC68" s="73"/>
      <c r="DAD68" s="73"/>
      <c r="DAE68" s="73"/>
      <c r="DAF68" s="73"/>
      <c r="DAG68" s="73"/>
      <c r="DAH68" s="73"/>
      <c r="DAI68" s="73"/>
      <c r="DAJ68" s="73"/>
      <c r="DAK68" s="73"/>
      <c r="DAL68" s="73"/>
      <c r="DAM68" s="73"/>
      <c r="DAN68" s="73"/>
      <c r="DAO68" s="73"/>
      <c r="DAP68" s="73"/>
      <c r="DAQ68" s="73"/>
      <c r="DAR68" s="73"/>
      <c r="DAS68" s="73"/>
      <c r="DAT68" s="73"/>
      <c r="DAU68" s="73"/>
      <c r="DAV68" s="73"/>
      <c r="DAW68" s="73"/>
      <c r="DAX68" s="73"/>
      <c r="DAY68" s="73"/>
      <c r="DAZ68" s="73"/>
      <c r="DBA68" s="73"/>
      <c r="DBB68" s="73"/>
      <c r="DBC68" s="73"/>
      <c r="DBD68" s="73"/>
      <c r="DBE68" s="73"/>
      <c r="DBF68" s="73"/>
      <c r="DBG68" s="73"/>
      <c r="DBH68" s="73"/>
      <c r="DBI68" s="73"/>
      <c r="DBJ68" s="73"/>
      <c r="DBK68" s="73"/>
      <c r="DBL68" s="73"/>
      <c r="DBM68" s="73"/>
      <c r="DBN68" s="73"/>
      <c r="DBO68" s="73"/>
      <c r="DBP68" s="73"/>
      <c r="DBQ68" s="73"/>
      <c r="DBR68" s="73"/>
      <c r="DBS68" s="73"/>
      <c r="DBT68" s="73"/>
      <c r="DBU68" s="73"/>
      <c r="DBV68" s="73"/>
      <c r="DBW68" s="73"/>
      <c r="DBX68" s="73"/>
      <c r="DBY68" s="73"/>
      <c r="DBZ68" s="73"/>
      <c r="DCA68" s="73"/>
      <c r="DCB68" s="73"/>
      <c r="DCC68" s="73"/>
      <c r="DCD68" s="73"/>
      <c r="DCE68" s="73"/>
      <c r="DCF68" s="73"/>
      <c r="DCG68" s="73"/>
      <c r="DCH68" s="73"/>
      <c r="DCI68" s="73"/>
      <c r="DCJ68" s="73"/>
      <c r="DCK68" s="73"/>
      <c r="DCL68" s="73"/>
      <c r="DCM68" s="73"/>
      <c r="DCN68" s="73"/>
      <c r="DCO68" s="73"/>
      <c r="DCP68" s="73"/>
      <c r="DCQ68" s="73"/>
      <c r="DCR68" s="73"/>
      <c r="DCS68" s="73"/>
      <c r="DCT68" s="73"/>
      <c r="DCU68" s="73"/>
      <c r="DCV68" s="73"/>
      <c r="DCW68" s="73"/>
      <c r="DCX68" s="73"/>
      <c r="DCY68" s="73"/>
      <c r="DCZ68" s="73"/>
      <c r="DDA68" s="73"/>
      <c r="DDB68" s="73"/>
      <c r="DDC68" s="73"/>
      <c r="DDD68" s="73"/>
      <c r="DDE68" s="73"/>
      <c r="DDF68" s="73"/>
      <c r="DDG68" s="73"/>
      <c r="DDH68" s="73"/>
      <c r="DDI68" s="73"/>
      <c r="DDJ68" s="73"/>
      <c r="DDK68" s="73"/>
      <c r="DDL68" s="73"/>
      <c r="DDM68" s="73"/>
      <c r="DDN68" s="73"/>
      <c r="DDO68" s="73"/>
      <c r="DDP68" s="73"/>
      <c r="DDQ68" s="73"/>
      <c r="DDR68" s="73"/>
      <c r="DDS68" s="73"/>
      <c r="DDT68" s="73"/>
      <c r="DDU68" s="73"/>
      <c r="DDV68" s="73"/>
      <c r="DDW68" s="73"/>
      <c r="DDX68" s="73"/>
      <c r="DDY68" s="73"/>
      <c r="DDZ68" s="73"/>
      <c r="DEA68" s="73"/>
      <c r="DEB68" s="73"/>
      <c r="DEC68" s="73"/>
      <c r="DED68" s="73"/>
      <c r="DEE68" s="73"/>
      <c r="DEF68" s="73"/>
      <c r="DEG68" s="73"/>
      <c r="DEH68" s="73"/>
      <c r="DEI68" s="73"/>
      <c r="DEJ68" s="73"/>
      <c r="DEK68" s="73"/>
      <c r="DEL68" s="73"/>
      <c r="DEM68" s="73"/>
      <c r="DEN68" s="73"/>
      <c r="DEO68" s="73"/>
      <c r="DEP68" s="73"/>
      <c r="DEQ68" s="73"/>
      <c r="DER68" s="73"/>
      <c r="DES68" s="73"/>
      <c r="DET68" s="73"/>
      <c r="DEU68" s="73"/>
      <c r="DEV68" s="73"/>
      <c r="DEW68" s="73"/>
      <c r="DEX68" s="73"/>
      <c r="DEY68" s="73"/>
      <c r="DEZ68" s="73"/>
      <c r="DFA68" s="73"/>
      <c r="DFB68" s="73"/>
      <c r="DFC68" s="73"/>
      <c r="DFD68" s="73"/>
      <c r="DFE68" s="73"/>
      <c r="DFF68" s="73"/>
      <c r="DFG68" s="73"/>
      <c r="DFH68" s="73"/>
      <c r="DFI68" s="73"/>
      <c r="DFJ68" s="73"/>
      <c r="DFK68" s="73"/>
      <c r="DFL68" s="73"/>
      <c r="DFM68" s="73"/>
      <c r="DFN68" s="73"/>
      <c r="DFO68" s="73"/>
      <c r="DFP68" s="73"/>
      <c r="DFQ68" s="73"/>
      <c r="DFR68" s="73"/>
      <c r="DFS68" s="73"/>
      <c r="DFT68" s="73"/>
      <c r="DFU68" s="73"/>
      <c r="DFV68" s="73"/>
      <c r="DFW68" s="73"/>
      <c r="DFX68" s="73"/>
      <c r="DFY68" s="73"/>
      <c r="DFZ68" s="73"/>
      <c r="DGA68" s="73"/>
      <c r="DGB68" s="73"/>
      <c r="DGC68" s="73"/>
      <c r="DGD68" s="73"/>
      <c r="DGE68" s="73"/>
      <c r="DGF68" s="73"/>
      <c r="DGG68" s="73"/>
      <c r="DGH68" s="73"/>
      <c r="DGI68" s="73"/>
      <c r="DGJ68" s="73"/>
      <c r="DGK68" s="73"/>
      <c r="DGL68" s="73"/>
      <c r="DGM68" s="73"/>
      <c r="DGN68" s="73"/>
      <c r="DGO68" s="73"/>
      <c r="DGP68" s="73"/>
      <c r="DGQ68" s="73"/>
      <c r="DGR68" s="73"/>
      <c r="DGS68" s="73"/>
      <c r="DGT68" s="73"/>
      <c r="DGU68" s="73"/>
      <c r="DGV68" s="73"/>
      <c r="DGW68" s="73"/>
      <c r="DGX68" s="73"/>
      <c r="DGY68" s="73"/>
      <c r="DGZ68" s="73"/>
      <c r="DHA68" s="73"/>
      <c r="DHB68" s="73"/>
      <c r="DHC68" s="73"/>
      <c r="DHD68" s="73"/>
      <c r="DHE68" s="73"/>
      <c r="DHF68" s="73"/>
      <c r="DHG68" s="73"/>
      <c r="DHH68" s="73"/>
      <c r="DHI68" s="73"/>
      <c r="DHJ68" s="73"/>
      <c r="DHK68" s="73"/>
      <c r="DHL68" s="73"/>
      <c r="DHM68" s="73"/>
      <c r="DHN68" s="73"/>
      <c r="DHO68" s="73"/>
      <c r="DHP68" s="73"/>
      <c r="DHQ68" s="73"/>
      <c r="DHR68" s="73"/>
      <c r="DHS68" s="73"/>
      <c r="DHT68" s="73"/>
      <c r="DHU68" s="73"/>
      <c r="DHV68" s="73"/>
      <c r="DHW68" s="73"/>
      <c r="DHX68" s="73"/>
      <c r="DHY68" s="73"/>
      <c r="DHZ68" s="73"/>
      <c r="DIA68" s="73"/>
      <c r="DIB68" s="73"/>
      <c r="DIC68" s="73"/>
      <c r="DID68" s="73"/>
      <c r="DIE68" s="73"/>
      <c r="DIF68" s="73"/>
      <c r="DIG68" s="73"/>
      <c r="DIH68" s="73"/>
      <c r="DII68" s="73"/>
      <c r="DIJ68" s="73"/>
      <c r="DIK68" s="73"/>
      <c r="DIL68" s="73"/>
      <c r="DIM68" s="73"/>
      <c r="DIN68" s="73"/>
      <c r="DIO68" s="73"/>
      <c r="DIP68" s="73"/>
      <c r="DIQ68" s="73"/>
      <c r="DIR68" s="73"/>
      <c r="DIS68" s="73"/>
      <c r="DIT68" s="73"/>
      <c r="DIU68" s="73"/>
      <c r="DIV68" s="73"/>
      <c r="DIW68" s="73"/>
      <c r="DIX68" s="73"/>
      <c r="DIY68" s="73"/>
      <c r="DIZ68" s="73"/>
      <c r="DJA68" s="73"/>
      <c r="DJB68" s="73"/>
      <c r="DJC68" s="73"/>
      <c r="DJD68" s="73"/>
      <c r="DJE68" s="73"/>
      <c r="DJF68" s="73"/>
      <c r="DJG68" s="73"/>
      <c r="DJH68" s="73"/>
      <c r="DJI68" s="73"/>
      <c r="DJJ68" s="73"/>
      <c r="DJK68" s="73"/>
      <c r="DJL68" s="73"/>
      <c r="DJM68" s="73"/>
      <c r="DJN68" s="73"/>
      <c r="DJO68" s="73"/>
      <c r="DJP68" s="73"/>
      <c r="DJQ68" s="73"/>
      <c r="DJR68" s="73"/>
      <c r="DJS68" s="73"/>
      <c r="DJT68" s="73"/>
      <c r="DJU68" s="73"/>
      <c r="DJV68" s="73"/>
      <c r="DJW68" s="73"/>
      <c r="DJX68" s="73"/>
      <c r="DJY68" s="73"/>
      <c r="DJZ68" s="73"/>
      <c r="DKA68" s="73"/>
      <c r="DKB68" s="73"/>
      <c r="DKC68" s="73"/>
      <c r="DKD68" s="73"/>
      <c r="DKE68" s="73"/>
      <c r="DKF68" s="73"/>
      <c r="DKG68" s="73"/>
      <c r="DKH68" s="73"/>
      <c r="DKI68" s="73"/>
      <c r="DKJ68" s="73"/>
      <c r="DKK68" s="73"/>
      <c r="DKL68" s="73"/>
      <c r="DKM68" s="73"/>
      <c r="DKN68" s="73"/>
      <c r="DKO68" s="73"/>
      <c r="DKP68" s="73"/>
      <c r="DKQ68" s="73"/>
      <c r="DKR68" s="73"/>
      <c r="DKS68" s="73"/>
      <c r="DKT68" s="73"/>
      <c r="DKU68" s="73"/>
      <c r="DKV68" s="73"/>
      <c r="DKW68" s="73"/>
      <c r="DKX68" s="73"/>
      <c r="DKY68" s="73"/>
      <c r="DKZ68" s="73"/>
      <c r="DLA68" s="73"/>
      <c r="DLB68" s="73"/>
      <c r="DLC68" s="73"/>
      <c r="DLD68" s="73"/>
      <c r="DLE68" s="73"/>
      <c r="DLF68" s="73"/>
      <c r="DLG68" s="73"/>
      <c r="DLH68" s="73"/>
      <c r="DLI68" s="73"/>
      <c r="DLJ68" s="73"/>
      <c r="DLK68" s="73"/>
      <c r="DLL68" s="73"/>
      <c r="DLM68" s="73"/>
      <c r="DLN68" s="73"/>
      <c r="DLO68" s="73"/>
      <c r="DLP68" s="73"/>
      <c r="DLQ68" s="73"/>
      <c r="DLR68" s="73"/>
      <c r="DLS68" s="73"/>
      <c r="DLT68" s="73"/>
      <c r="DLU68" s="73"/>
      <c r="DLV68" s="73"/>
      <c r="DLW68" s="73"/>
      <c r="DLX68" s="73"/>
      <c r="DLY68" s="73"/>
      <c r="DLZ68" s="73"/>
      <c r="DMA68" s="73"/>
      <c r="DMB68" s="73"/>
      <c r="DMC68" s="73"/>
      <c r="DMD68" s="73"/>
      <c r="DME68" s="73"/>
      <c r="DMF68" s="73"/>
      <c r="DMG68" s="73"/>
      <c r="DMH68" s="73"/>
      <c r="DMI68" s="73"/>
      <c r="DMJ68" s="73"/>
      <c r="DMK68" s="73"/>
      <c r="DML68" s="73"/>
      <c r="DMM68" s="73"/>
      <c r="DMN68" s="73"/>
      <c r="DMO68" s="73"/>
      <c r="DMP68" s="73"/>
      <c r="DMQ68" s="73"/>
      <c r="DMR68" s="73"/>
      <c r="DMS68" s="73"/>
      <c r="DMT68" s="73"/>
      <c r="DMU68" s="73"/>
      <c r="DMV68" s="73"/>
      <c r="DMW68" s="73"/>
      <c r="DMX68" s="73"/>
      <c r="DMY68" s="73"/>
      <c r="DMZ68" s="73"/>
      <c r="DNA68" s="73"/>
      <c r="DNB68" s="73"/>
      <c r="DNC68" s="73"/>
      <c r="DND68" s="73"/>
      <c r="DNE68" s="73"/>
      <c r="DNF68" s="73"/>
      <c r="DNG68" s="73"/>
      <c r="DNH68" s="73"/>
      <c r="DNI68" s="73"/>
      <c r="DNJ68" s="73"/>
      <c r="DNK68" s="73"/>
      <c r="DNL68" s="73"/>
      <c r="DNM68" s="73"/>
      <c r="DNN68" s="73"/>
      <c r="DNO68" s="73"/>
      <c r="DNP68" s="73"/>
      <c r="DNQ68" s="73"/>
      <c r="DNR68" s="73"/>
      <c r="DNS68" s="73"/>
      <c r="DNT68" s="73"/>
      <c r="DNU68" s="73"/>
      <c r="DNV68" s="73"/>
      <c r="DNW68" s="73"/>
      <c r="DNX68" s="73"/>
      <c r="DNY68" s="73"/>
      <c r="DNZ68" s="73"/>
      <c r="DOA68" s="73"/>
      <c r="DOB68" s="73"/>
      <c r="DOC68" s="73"/>
      <c r="DOD68" s="73"/>
      <c r="DOE68" s="73"/>
      <c r="DOF68" s="73"/>
      <c r="DOG68" s="73"/>
      <c r="DOH68" s="73"/>
      <c r="DOI68" s="73"/>
      <c r="DOJ68" s="73"/>
      <c r="DOK68" s="73"/>
      <c r="DOL68" s="73"/>
      <c r="DOM68" s="73"/>
      <c r="DON68" s="73"/>
      <c r="DOO68" s="73"/>
      <c r="DOP68" s="73"/>
      <c r="DOQ68" s="73"/>
      <c r="DOR68" s="73"/>
      <c r="DOS68" s="73"/>
      <c r="DOT68" s="73"/>
      <c r="DOU68" s="73"/>
      <c r="DOV68" s="73"/>
      <c r="DOW68" s="73"/>
      <c r="DOX68" s="73"/>
      <c r="DOY68" s="73"/>
      <c r="DOZ68" s="73"/>
      <c r="DPA68" s="73"/>
      <c r="DPB68" s="73"/>
      <c r="DPC68" s="73"/>
      <c r="DPD68" s="73"/>
      <c r="DPE68" s="73"/>
      <c r="DPF68" s="73"/>
      <c r="DPG68" s="73"/>
      <c r="DPH68" s="73"/>
      <c r="DPI68" s="73"/>
      <c r="DPJ68" s="73"/>
      <c r="DPK68" s="73"/>
      <c r="DPL68" s="73"/>
      <c r="DPM68" s="73"/>
      <c r="DPN68" s="73"/>
      <c r="DPO68" s="73"/>
      <c r="DPP68" s="73"/>
      <c r="DPQ68" s="73"/>
      <c r="DPR68" s="73"/>
      <c r="DPS68" s="73"/>
      <c r="DPT68" s="73"/>
      <c r="DPU68" s="73"/>
      <c r="DPV68" s="73"/>
      <c r="DPW68" s="73"/>
      <c r="DPX68" s="73"/>
      <c r="DPY68" s="73"/>
      <c r="DPZ68" s="73"/>
      <c r="DQA68" s="73"/>
      <c r="DQB68" s="73"/>
      <c r="DQC68" s="73"/>
      <c r="DQD68" s="73"/>
      <c r="DQE68" s="73"/>
      <c r="DQF68" s="73"/>
      <c r="DQG68" s="73"/>
      <c r="DQH68" s="73"/>
      <c r="DQI68" s="73"/>
      <c r="DQJ68" s="73"/>
      <c r="DQK68" s="73"/>
      <c r="DQL68" s="73"/>
      <c r="DQM68" s="73"/>
      <c r="DQN68" s="73"/>
      <c r="DQO68" s="73"/>
      <c r="DQP68" s="73"/>
      <c r="DQQ68" s="73"/>
      <c r="DQR68" s="73"/>
      <c r="DQS68" s="73"/>
      <c r="DQT68" s="73"/>
      <c r="DQU68" s="73"/>
      <c r="DQV68" s="73"/>
      <c r="DQW68" s="73"/>
      <c r="DQX68" s="73"/>
      <c r="DQY68" s="73"/>
      <c r="DQZ68" s="73"/>
      <c r="DRA68" s="73"/>
      <c r="DRB68" s="73"/>
      <c r="DRC68" s="73"/>
      <c r="DRD68" s="73"/>
      <c r="DRE68" s="73"/>
      <c r="DRF68" s="73"/>
      <c r="DRG68" s="73"/>
      <c r="DRH68" s="73"/>
      <c r="DRI68" s="73"/>
      <c r="DRJ68" s="73"/>
      <c r="DRK68" s="73"/>
      <c r="DRL68" s="73"/>
      <c r="DRM68" s="73"/>
      <c r="DRN68" s="73"/>
      <c r="DRO68" s="73"/>
      <c r="DRP68" s="73"/>
      <c r="DRQ68" s="73"/>
      <c r="DRR68" s="73"/>
      <c r="DRS68" s="73"/>
      <c r="DRT68" s="73"/>
      <c r="DRU68" s="73"/>
      <c r="DRV68" s="73"/>
      <c r="DRW68" s="73"/>
      <c r="DRX68" s="73"/>
      <c r="DRY68" s="73"/>
      <c r="DRZ68" s="73"/>
      <c r="DSA68" s="73"/>
      <c r="DSB68" s="73"/>
      <c r="DSC68" s="73"/>
      <c r="DSD68" s="73"/>
      <c r="DSE68" s="73"/>
      <c r="DSF68" s="73"/>
      <c r="DSG68" s="73"/>
      <c r="DSH68" s="73"/>
      <c r="DSI68" s="73"/>
      <c r="DSJ68" s="73"/>
      <c r="DSK68" s="73"/>
      <c r="DSL68" s="73"/>
      <c r="DSM68" s="73"/>
      <c r="DSN68" s="73"/>
      <c r="DSO68" s="73"/>
      <c r="DSP68" s="73"/>
      <c r="DSQ68" s="73"/>
      <c r="DSR68" s="73"/>
      <c r="DSS68" s="73"/>
      <c r="DST68" s="73"/>
      <c r="DSU68" s="73"/>
      <c r="DSV68" s="73"/>
      <c r="DSW68" s="73"/>
      <c r="DSX68" s="73"/>
      <c r="DSY68" s="73"/>
      <c r="DSZ68" s="73"/>
      <c r="DTA68" s="73"/>
      <c r="DTB68" s="73"/>
      <c r="DTC68" s="73"/>
      <c r="DTD68" s="73"/>
      <c r="DTE68" s="73"/>
      <c r="DTF68" s="73"/>
      <c r="DTG68" s="73"/>
      <c r="DTH68" s="73"/>
      <c r="DTI68" s="73"/>
      <c r="DTJ68" s="73"/>
      <c r="DTK68" s="73"/>
      <c r="DTL68" s="73"/>
      <c r="DTM68" s="73"/>
      <c r="DTN68" s="73"/>
      <c r="DTO68" s="73"/>
      <c r="DTP68" s="73"/>
      <c r="DTQ68" s="73"/>
      <c r="DTR68" s="73"/>
      <c r="DTS68" s="73"/>
      <c r="DTT68" s="73"/>
      <c r="DTU68" s="73"/>
      <c r="DTV68" s="73"/>
      <c r="DTW68" s="73"/>
      <c r="DTX68" s="73"/>
      <c r="DTY68" s="73"/>
      <c r="DTZ68" s="73"/>
      <c r="DUA68" s="73"/>
      <c r="DUB68" s="73"/>
      <c r="DUC68" s="73"/>
      <c r="DUD68" s="73"/>
      <c r="DUE68" s="73"/>
      <c r="DUF68" s="73"/>
      <c r="DUG68" s="73"/>
      <c r="DUH68" s="73"/>
      <c r="DUI68" s="73"/>
      <c r="DUJ68" s="73"/>
      <c r="DUK68" s="73"/>
      <c r="DUL68" s="73"/>
      <c r="DUM68" s="73"/>
      <c r="DUN68" s="73"/>
      <c r="DUO68" s="73"/>
      <c r="DUP68" s="73"/>
      <c r="DUQ68" s="73"/>
      <c r="DUR68" s="73"/>
      <c r="DUS68" s="73"/>
      <c r="DUT68" s="73"/>
      <c r="DUU68" s="73"/>
      <c r="DUV68" s="73"/>
      <c r="DUW68" s="73"/>
      <c r="DUX68" s="73"/>
      <c r="DUY68" s="73"/>
      <c r="DUZ68" s="73"/>
      <c r="DVA68" s="73"/>
      <c r="DVB68" s="73"/>
      <c r="DVC68" s="73"/>
      <c r="DVD68" s="73"/>
      <c r="DVE68" s="73"/>
      <c r="DVF68" s="73"/>
      <c r="DVG68" s="73"/>
      <c r="DVH68" s="73"/>
      <c r="DVI68" s="73"/>
      <c r="DVJ68" s="73"/>
      <c r="DVK68" s="73"/>
      <c r="DVL68" s="73"/>
      <c r="DVM68" s="73"/>
      <c r="DVN68" s="73"/>
      <c r="DVO68" s="73"/>
      <c r="DVP68" s="73"/>
      <c r="DVQ68" s="73"/>
      <c r="DVR68" s="73"/>
      <c r="DVS68" s="73"/>
      <c r="DVT68" s="73"/>
      <c r="DVU68" s="73"/>
      <c r="DVV68" s="73"/>
      <c r="DVW68" s="73"/>
      <c r="DVX68" s="73"/>
      <c r="DVY68" s="73"/>
      <c r="DVZ68" s="73"/>
      <c r="DWA68" s="73"/>
      <c r="DWB68" s="73"/>
      <c r="DWC68" s="73"/>
      <c r="DWD68" s="73"/>
      <c r="DWE68" s="73"/>
      <c r="DWF68" s="73"/>
      <c r="DWG68" s="73"/>
      <c r="DWH68" s="73"/>
      <c r="DWI68" s="73"/>
      <c r="DWJ68" s="73"/>
      <c r="DWK68" s="73"/>
      <c r="DWL68" s="73"/>
      <c r="DWM68" s="73"/>
      <c r="DWN68" s="73"/>
      <c r="DWO68" s="73"/>
      <c r="DWP68" s="73"/>
      <c r="DWQ68" s="73"/>
      <c r="DWR68" s="73"/>
      <c r="DWS68" s="73"/>
      <c r="DWT68" s="73"/>
      <c r="DWU68" s="73"/>
      <c r="DWV68" s="73"/>
      <c r="DWW68" s="73"/>
      <c r="DWX68" s="73"/>
      <c r="DWY68" s="73"/>
      <c r="DWZ68" s="73"/>
      <c r="DXA68" s="73"/>
      <c r="DXB68" s="73"/>
      <c r="DXC68" s="73"/>
      <c r="DXD68" s="73"/>
      <c r="DXE68" s="73"/>
      <c r="DXF68" s="73"/>
      <c r="DXG68" s="73"/>
      <c r="DXH68" s="73"/>
      <c r="DXI68" s="73"/>
      <c r="DXJ68" s="73"/>
      <c r="DXK68" s="73"/>
      <c r="DXL68" s="73"/>
      <c r="DXM68" s="73"/>
      <c r="DXN68" s="73"/>
      <c r="DXO68" s="73"/>
      <c r="DXP68" s="73"/>
      <c r="DXQ68" s="73"/>
      <c r="DXR68" s="73"/>
      <c r="DXS68" s="73"/>
      <c r="DXT68" s="73"/>
      <c r="DXU68" s="73"/>
      <c r="DXV68" s="73"/>
      <c r="DXW68" s="73"/>
      <c r="DXX68" s="73"/>
      <c r="DXY68" s="73"/>
      <c r="DXZ68" s="73"/>
      <c r="DYA68" s="73"/>
      <c r="DYB68" s="73"/>
      <c r="DYC68" s="73"/>
      <c r="DYD68" s="73"/>
      <c r="DYE68" s="73"/>
      <c r="DYF68" s="73"/>
      <c r="DYG68" s="73"/>
      <c r="DYH68" s="73"/>
      <c r="DYI68" s="73"/>
      <c r="DYJ68" s="73"/>
      <c r="DYK68" s="73"/>
      <c r="DYL68" s="73"/>
      <c r="DYM68" s="73"/>
      <c r="DYN68" s="73"/>
      <c r="DYO68" s="73"/>
      <c r="DYP68" s="73"/>
      <c r="DYQ68" s="73"/>
      <c r="DYR68" s="73"/>
      <c r="DYS68" s="73"/>
      <c r="DYT68" s="73"/>
      <c r="DYU68" s="73"/>
      <c r="DYV68" s="73"/>
      <c r="DYW68" s="73"/>
      <c r="DYX68" s="73"/>
      <c r="DYY68" s="73"/>
      <c r="DYZ68" s="73"/>
      <c r="DZA68" s="73"/>
      <c r="DZB68" s="73"/>
      <c r="DZC68" s="73"/>
      <c r="DZD68" s="73"/>
      <c r="DZE68" s="73"/>
      <c r="DZF68" s="73"/>
      <c r="DZG68" s="73"/>
      <c r="DZH68" s="73"/>
      <c r="DZI68" s="73"/>
      <c r="DZJ68" s="73"/>
      <c r="DZK68" s="73"/>
      <c r="DZL68" s="73"/>
      <c r="DZM68" s="73"/>
      <c r="DZN68" s="73"/>
      <c r="DZO68" s="73"/>
      <c r="DZP68" s="73"/>
      <c r="DZQ68" s="73"/>
      <c r="DZR68" s="73"/>
      <c r="DZS68" s="73"/>
      <c r="DZT68" s="73"/>
      <c r="DZU68" s="73"/>
      <c r="DZV68" s="73"/>
      <c r="DZW68" s="73"/>
      <c r="DZX68" s="73"/>
      <c r="DZY68" s="73"/>
      <c r="DZZ68" s="73"/>
      <c r="EAA68" s="73"/>
      <c r="EAB68" s="73"/>
      <c r="EAC68" s="73"/>
      <c r="EAD68" s="73"/>
      <c r="EAE68" s="73"/>
      <c r="EAF68" s="73"/>
      <c r="EAG68" s="73"/>
      <c r="EAH68" s="73"/>
      <c r="EAI68" s="73"/>
      <c r="EAJ68" s="73"/>
      <c r="EAK68" s="73"/>
      <c r="EAL68" s="73"/>
      <c r="EAM68" s="73"/>
      <c r="EAN68" s="73"/>
      <c r="EAO68" s="73"/>
      <c r="EAP68" s="73"/>
      <c r="EAQ68" s="73"/>
      <c r="EAR68" s="73"/>
      <c r="EAS68" s="73"/>
      <c r="EAT68" s="73"/>
      <c r="EAU68" s="73"/>
      <c r="EAV68" s="73"/>
      <c r="EAW68" s="73"/>
      <c r="EAX68" s="73"/>
      <c r="EAY68" s="73"/>
      <c r="EAZ68" s="73"/>
      <c r="EBA68" s="73"/>
      <c r="EBB68" s="73"/>
      <c r="EBC68" s="73"/>
      <c r="EBD68" s="73"/>
      <c r="EBE68" s="73"/>
      <c r="EBF68" s="73"/>
      <c r="EBG68" s="73"/>
      <c r="EBH68" s="73"/>
      <c r="EBI68" s="73"/>
      <c r="EBJ68" s="73"/>
      <c r="EBK68" s="73"/>
      <c r="EBL68" s="73"/>
      <c r="EBM68" s="73"/>
      <c r="EBN68" s="73"/>
      <c r="EBO68" s="73"/>
      <c r="EBP68" s="73"/>
      <c r="EBQ68" s="73"/>
      <c r="EBR68" s="73"/>
      <c r="EBS68" s="73"/>
      <c r="EBT68" s="73"/>
      <c r="EBU68" s="73"/>
      <c r="EBV68" s="73"/>
      <c r="EBW68" s="73"/>
      <c r="EBX68" s="73"/>
      <c r="EBY68" s="73"/>
      <c r="EBZ68" s="73"/>
      <c r="ECA68" s="73"/>
      <c r="ECB68" s="73"/>
      <c r="ECC68" s="73"/>
      <c r="ECD68" s="73"/>
      <c r="ECE68" s="73"/>
      <c r="ECF68" s="73"/>
      <c r="ECG68" s="73"/>
      <c r="ECH68" s="73"/>
      <c r="ECI68" s="73"/>
      <c r="ECJ68" s="73"/>
      <c r="ECK68" s="73"/>
      <c r="ECL68" s="73"/>
      <c r="ECM68" s="73"/>
      <c r="ECN68" s="73"/>
      <c r="ECO68" s="73"/>
      <c r="ECP68" s="73"/>
      <c r="ECQ68" s="73"/>
      <c r="ECR68" s="73"/>
      <c r="ECS68" s="73"/>
      <c r="ECT68" s="73"/>
      <c r="ECU68" s="73"/>
      <c r="ECV68" s="73"/>
      <c r="ECW68" s="73"/>
      <c r="ECX68" s="73"/>
      <c r="ECY68" s="73"/>
      <c r="ECZ68" s="73"/>
      <c r="EDA68" s="73"/>
      <c r="EDB68" s="73"/>
      <c r="EDC68" s="73"/>
      <c r="EDD68" s="73"/>
      <c r="EDE68" s="73"/>
      <c r="EDF68" s="73"/>
      <c r="EDG68" s="73"/>
      <c r="EDH68" s="73"/>
      <c r="EDI68" s="73"/>
      <c r="EDJ68" s="73"/>
      <c r="EDK68" s="73"/>
      <c r="EDL68" s="73"/>
      <c r="EDM68" s="73"/>
      <c r="EDN68" s="73"/>
      <c r="EDO68" s="73"/>
      <c r="EDP68" s="73"/>
      <c r="EDQ68" s="73"/>
      <c r="EDR68" s="73"/>
      <c r="EDS68" s="73"/>
      <c r="EDT68" s="73"/>
      <c r="EDU68" s="73"/>
      <c r="EDV68" s="73"/>
      <c r="EDW68" s="73"/>
      <c r="EDX68" s="73"/>
      <c r="EDY68" s="73"/>
      <c r="EDZ68" s="73"/>
      <c r="EEA68" s="73"/>
      <c r="EEB68" s="73"/>
      <c r="EEC68" s="73"/>
      <c r="EED68" s="73"/>
      <c r="EEE68" s="73"/>
      <c r="EEF68" s="73"/>
      <c r="EEG68" s="73"/>
      <c r="EEH68" s="73"/>
      <c r="EEI68" s="73"/>
      <c r="EEJ68" s="73"/>
      <c r="EEK68" s="73"/>
      <c r="EEL68" s="73"/>
      <c r="EEM68" s="73"/>
      <c r="EEN68" s="73"/>
      <c r="EEO68" s="73"/>
      <c r="EEP68" s="73"/>
      <c r="EEQ68" s="73"/>
      <c r="EER68" s="73"/>
      <c r="EES68" s="73"/>
      <c r="EET68" s="73"/>
      <c r="EEU68" s="73"/>
      <c r="EEV68" s="73"/>
      <c r="EEW68" s="73"/>
      <c r="EEX68" s="73"/>
      <c r="EEY68" s="73"/>
      <c r="EEZ68" s="73"/>
      <c r="EFA68" s="73"/>
      <c r="EFB68" s="73"/>
      <c r="EFC68" s="73"/>
      <c r="EFD68" s="73"/>
      <c r="EFE68" s="73"/>
      <c r="EFF68" s="73"/>
      <c r="EFG68" s="73"/>
      <c r="EFH68" s="73"/>
      <c r="EFI68" s="73"/>
      <c r="EFJ68" s="73"/>
      <c r="EFK68" s="73"/>
      <c r="EFL68" s="73"/>
      <c r="EFM68" s="73"/>
      <c r="EFN68" s="73"/>
      <c r="EFO68" s="73"/>
      <c r="EFP68" s="73"/>
      <c r="EFQ68" s="73"/>
      <c r="EFR68" s="73"/>
      <c r="EFS68" s="73"/>
      <c r="EFT68" s="73"/>
      <c r="EFU68" s="73"/>
      <c r="EFV68" s="73"/>
      <c r="EFW68" s="73"/>
      <c r="EFX68" s="73"/>
      <c r="EFY68" s="73"/>
      <c r="EFZ68" s="73"/>
      <c r="EGA68" s="73"/>
      <c r="EGB68" s="73"/>
      <c r="EGC68" s="73"/>
      <c r="EGD68" s="73"/>
      <c r="EGE68" s="73"/>
      <c r="EGF68" s="73"/>
      <c r="EGG68" s="73"/>
      <c r="EGH68" s="73"/>
      <c r="EGI68" s="73"/>
      <c r="EGJ68" s="73"/>
      <c r="EGK68" s="73"/>
      <c r="EGL68" s="73"/>
      <c r="EGM68" s="73"/>
      <c r="EGN68" s="73"/>
      <c r="EGO68" s="73"/>
      <c r="EGP68" s="73"/>
      <c r="EGQ68" s="73"/>
      <c r="EGR68" s="73"/>
      <c r="EGS68" s="73"/>
      <c r="EGT68" s="73"/>
      <c r="EGU68" s="73"/>
      <c r="EGV68" s="73"/>
      <c r="EGW68" s="73"/>
      <c r="EGX68" s="73"/>
      <c r="EGY68" s="73"/>
      <c r="EGZ68" s="73"/>
      <c r="EHA68" s="73"/>
      <c r="EHB68" s="73"/>
      <c r="EHC68" s="73"/>
      <c r="EHD68" s="73"/>
      <c r="EHE68" s="73"/>
      <c r="EHF68" s="73"/>
      <c r="EHG68" s="73"/>
      <c r="EHH68" s="73"/>
      <c r="EHI68" s="73"/>
      <c r="EHJ68" s="73"/>
      <c r="EHK68" s="73"/>
      <c r="EHL68" s="73"/>
      <c r="EHM68" s="73"/>
      <c r="EHN68" s="73"/>
      <c r="EHO68" s="73"/>
      <c r="EHP68" s="73"/>
      <c r="EHQ68" s="73"/>
      <c r="EHR68" s="73"/>
      <c r="EHS68" s="73"/>
      <c r="EHT68" s="73"/>
      <c r="EHU68" s="73"/>
      <c r="EHV68" s="73"/>
      <c r="EHW68" s="73"/>
      <c r="EHX68" s="73"/>
      <c r="EHY68" s="73"/>
      <c r="EHZ68" s="73"/>
      <c r="EIA68" s="73"/>
      <c r="EIB68" s="73"/>
      <c r="EIC68" s="73"/>
      <c r="EID68" s="73"/>
      <c r="EIE68" s="73"/>
      <c r="EIF68" s="73"/>
      <c r="EIG68" s="73"/>
      <c r="EIH68" s="73"/>
      <c r="EII68" s="73"/>
      <c r="EIJ68" s="73"/>
      <c r="EIK68" s="73"/>
      <c r="EIL68" s="73"/>
      <c r="EIM68" s="73"/>
      <c r="EIN68" s="73"/>
      <c r="EIO68" s="73"/>
      <c r="EIP68" s="73"/>
      <c r="EIQ68" s="73"/>
      <c r="EIR68" s="73"/>
      <c r="EIS68" s="73"/>
      <c r="EIT68" s="73"/>
      <c r="EIU68" s="73"/>
      <c r="EIV68" s="73"/>
      <c r="EIW68" s="73"/>
      <c r="EIX68" s="73"/>
      <c r="EIY68" s="73"/>
      <c r="EIZ68" s="73"/>
      <c r="EJA68" s="73"/>
      <c r="EJB68" s="73"/>
      <c r="EJC68" s="73"/>
      <c r="EJD68" s="73"/>
      <c r="EJE68" s="73"/>
      <c r="EJF68" s="73"/>
      <c r="EJG68" s="73"/>
      <c r="EJH68" s="73"/>
      <c r="EJI68" s="73"/>
      <c r="EJJ68" s="73"/>
      <c r="EJK68" s="73"/>
      <c r="EJL68" s="73"/>
      <c r="EJM68" s="73"/>
      <c r="EJN68" s="73"/>
      <c r="EJO68" s="73"/>
      <c r="EJP68" s="73"/>
      <c r="EJQ68" s="73"/>
      <c r="EJR68" s="73"/>
      <c r="EJS68" s="73"/>
      <c r="EJT68" s="73"/>
      <c r="EJU68" s="73"/>
      <c r="EJV68" s="73"/>
      <c r="EJW68" s="73"/>
      <c r="EJX68" s="73"/>
      <c r="EJY68" s="73"/>
      <c r="EJZ68" s="73"/>
      <c r="EKA68" s="73"/>
      <c r="EKB68" s="73"/>
      <c r="EKC68" s="73"/>
      <c r="EKD68" s="73"/>
      <c r="EKE68" s="73"/>
      <c r="EKF68" s="73"/>
      <c r="EKG68" s="73"/>
      <c r="EKH68" s="73"/>
      <c r="EKI68" s="73"/>
      <c r="EKJ68" s="73"/>
      <c r="EKK68" s="73"/>
      <c r="EKL68" s="73"/>
      <c r="EKM68" s="73"/>
      <c r="EKN68" s="73"/>
      <c r="EKO68" s="73"/>
      <c r="EKP68" s="73"/>
      <c r="EKQ68" s="73"/>
      <c r="EKR68" s="73"/>
      <c r="EKS68" s="73"/>
      <c r="EKT68" s="73"/>
      <c r="EKU68" s="73"/>
      <c r="EKV68" s="73"/>
      <c r="EKW68" s="73"/>
      <c r="EKX68" s="73"/>
      <c r="EKY68" s="73"/>
      <c r="EKZ68" s="73"/>
      <c r="ELA68" s="73"/>
      <c r="ELB68" s="73"/>
      <c r="ELC68" s="73"/>
      <c r="ELD68" s="73"/>
      <c r="ELE68" s="73"/>
      <c r="ELF68" s="73"/>
      <c r="ELG68" s="73"/>
      <c r="ELH68" s="73"/>
      <c r="ELI68" s="73"/>
      <c r="ELJ68" s="73"/>
      <c r="ELK68" s="73"/>
      <c r="ELL68" s="73"/>
      <c r="ELM68" s="73"/>
      <c r="ELN68" s="73"/>
      <c r="ELO68" s="73"/>
      <c r="ELP68" s="73"/>
      <c r="ELQ68" s="73"/>
      <c r="ELR68" s="73"/>
      <c r="ELS68" s="73"/>
      <c r="ELT68" s="73"/>
      <c r="ELU68" s="73"/>
      <c r="ELV68" s="73"/>
      <c r="ELW68" s="73"/>
      <c r="ELX68" s="73"/>
      <c r="ELY68" s="73"/>
      <c r="ELZ68" s="73"/>
      <c r="EMA68" s="73"/>
      <c r="EMB68" s="73"/>
      <c r="EMC68" s="73"/>
      <c r="EMD68" s="73"/>
      <c r="EME68" s="73"/>
      <c r="EMF68" s="73"/>
      <c r="EMG68" s="73"/>
      <c r="EMH68" s="73"/>
      <c r="EMI68" s="73"/>
      <c r="EMJ68" s="73"/>
      <c r="EMK68" s="73"/>
      <c r="EML68" s="73"/>
      <c r="EMM68" s="73"/>
      <c r="EMN68" s="73"/>
      <c r="EMO68" s="73"/>
      <c r="EMP68" s="73"/>
      <c r="EMQ68" s="73"/>
      <c r="EMR68" s="73"/>
      <c r="EMS68" s="73"/>
      <c r="EMT68" s="73"/>
      <c r="EMU68" s="73"/>
      <c r="EMV68" s="73"/>
      <c r="EMW68" s="73"/>
      <c r="EMX68" s="73"/>
      <c r="EMY68" s="73"/>
      <c r="EMZ68" s="73"/>
      <c r="ENA68" s="73"/>
      <c r="ENB68" s="73"/>
      <c r="ENC68" s="73"/>
      <c r="END68" s="73"/>
      <c r="ENE68" s="73"/>
      <c r="ENF68" s="73"/>
      <c r="ENG68" s="73"/>
      <c r="ENH68" s="73"/>
      <c r="ENI68" s="73"/>
      <c r="ENJ68" s="73"/>
      <c r="ENK68" s="73"/>
      <c r="ENL68" s="73"/>
      <c r="ENM68" s="73"/>
      <c r="ENN68" s="73"/>
      <c r="ENO68" s="73"/>
      <c r="ENP68" s="73"/>
      <c r="ENQ68" s="73"/>
      <c r="ENR68" s="73"/>
      <c r="ENS68" s="73"/>
      <c r="ENT68" s="73"/>
      <c r="ENU68" s="73"/>
      <c r="ENV68" s="73"/>
      <c r="ENW68" s="73"/>
      <c r="ENX68" s="73"/>
      <c r="ENY68" s="73"/>
      <c r="ENZ68" s="73"/>
      <c r="EOA68" s="73"/>
      <c r="EOB68" s="73"/>
      <c r="EOC68" s="73"/>
      <c r="EOD68" s="73"/>
      <c r="EOE68" s="73"/>
      <c r="EOF68" s="73"/>
      <c r="EOG68" s="73"/>
      <c r="EOH68" s="73"/>
      <c r="EOI68" s="73"/>
      <c r="EOJ68" s="73"/>
      <c r="EOK68" s="73"/>
      <c r="EOL68" s="73"/>
      <c r="EOM68" s="73"/>
      <c r="EON68" s="73"/>
      <c r="EOO68" s="73"/>
      <c r="EOP68" s="73"/>
      <c r="EOQ68" s="73"/>
      <c r="EOR68" s="73"/>
      <c r="EOS68" s="73"/>
      <c r="EOT68" s="73"/>
      <c r="EOU68" s="73"/>
      <c r="EOV68" s="73"/>
      <c r="EOW68" s="73"/>
      <c r="EOX68" s="73"/>
      <c r="EOY68" s="73"/>
      <c r="EOZ68" s="73"/>
      <c r="EPA68" s="73"/>
      <c r="EPB68" s="73"/>
      <c r="EPC68" s="73"/>
      <c r="EPD68" s="73"/>
      <c r="EPE68" s="73"/>
      <c r="EPF68" s="73"/>
      <c r="EPG68" s="73"/>
      <c r="EPH68" s="73"/>
      <c r="EPI68" s="73"/>
      <c r="EPJ68" s="73"/>
      <c r="EPK68" s="73"/>
      <c r="EPL68" s="73"/>
      <c r="EPM68" s="73"/>
      <c r="EPN68" s="73"/>
      <c r="EPO68" s="73"/>
      <c r="EPP68" s="73"/>
      <c r="EPQ68" s="73"/>
      <c r="EPR68" s="73"/>
      <c r="EPS68" s="73"/>
      <c r="EPT68" s="73"/>
      <c r="EPU68" s="73"/>
      <c r="EPV68" s="73"/>
      <c r="EPW68" s="73"/>
      <c r="EPX68" s="73"/>
      <c r="EPY68" s="73"/>
      <c r="EPZ68" s="73"/>
      <c r="EQA68" s="73"/>
      <c r="EQB68" s="73"/>
      <c r="EQC68" s="73"/>
      <c r="EQD68" s="73"/>
      <c r="EQE68" s="73"/>
      <c r="EQF68" s="73"/>
      <c r="EQG68" s="73"/>
      <c r="EQH68" s="73"/>
      <c r="EQI68" s="73"/>
      <c r="EQJ68" s="73"/>
      <c r="EQK68" s="73"/>
      <c r="EQL68" s="73"/>
      <c r="EQM68" s="73"/>
      <c r="EQN68" s="73"/>
      <c r="EQO68" s="73"/>
      <c r="EQP68" s="73"/>
      <c r="EQQ68" s="73"/>
      <c r="EQR68" s="73"/>
      <c r="EQS68" s="73"/>
      <c r="EQT68" s="73"/>
      <c r="EQU68" s="73"/>
      <c r="EQV68" s="73"/>
      <c r="EQW68" s="73"/>
      <c r="EQX68" s="73"/>
      <c r="EQY68" s="73"/>
      <c r="EQZ68" s="73"/>
      <c r="ERA68" s="73"/>
      <c r="ERB68" s="73"/>
      <c r="ERC68" s="73"/>
      <c r="ERD68" s="73"/>
      <c r="ERE68" s="73"/>
      <c r="ERF68" s="73"/>
      <c r="ERG68" s="73"/>
      <c r="ERH68" s="73"/>
      <c r="ERI68" s="73"/>
      <c r="ERJ68" s="73"/>
      <c r="ERK68" s="73"/>
      <c r="ERL68" s="73"/>
      <c r="ERM68" s="73"/>
      <c r="ERN68" s="73"/>
      <c r="ERO68" s="73"/>
      <c r="ERP68" s="73"/>
      <c r="ERQ68" s="73"/>
      <c r="ERR68" s="73"/>
      <c r="ERS68" s="73"/>
      <c r="ERT68" s="73"/>
      <c r="ERU68" s="73"/>
      <c r="ERV68" s="73"/>
      <c r="ERW68" s="73"/>
      <c r="ERX68" s="73"/>
      <c r="ERY68" s="73"/>
      <c r="ERZ68" s="73"/>
      <c r="ESA68" s="73"/>
      <c r="ESB68" s="73"/>
      <c r="ESC68" s="73"/>
      <c r="ESD68" s="73"/>
      <c r="ESE68" s="73"/>
      <c r="ESF68" s="73"/>
      <c r="ESG68" s="73"/>
      <c r="ESH68" s="73"/>
      <c r="ESI68" s="73"/>
      <c r="ESJ68" s="73"/>
      <c r="ESK68" s="73"/>
      <c r="ESL68" s="73"/>
      <c r="ESM68" s="73"/>
      <c r="ESN68" s="73"/>
      <c r="ESO68" s="73"/>
      <c r="ESP68" s="73"/>
      <c r="ESQ68" s="73"/>
      <c r="ESR68" s="73"/>
      <c r="ESS68" s="73"/>
      <c r="EST68" s="73"/>
      <c r="ESU68" s="73"/>
      <c r="ESV68" s="73"/>
      <c r="ESW68" s="73"/>
      <c r="ESX68" s="73"/>
      <c r="ESY68" s="73"/>
      <c r="ESZ68" s="73"/>
      <c r="ETA68" s="73"/>
      <c r="ETB68" s="73"/>
      <c r="ETC68" s="73"/>
      <c r="ETD68" s="73"/>
      <c r="ETE68" s="73"/>
      <c r="ETF68" s="73"/>
      <c r="ETG68" s="73"/>
      <c r="ETH68" s="73"/>
      <c r="ETI68" s="73"/>
      <c r="ETJ68" s="73"/>
      <c r="ETK68" s="73"/>
      <c r="ETL68" s="73"/>
      <c r="ETM68" s="73"/>
      <c r="ETN68" s="73"/>
      <c r="ETO68" s="73"/>
      <c r="ETP68" s="73"/>
      <c r="ETQ68" s="73"/>
      <c r="ETR68" s="73"/>
      <c r="ETS68" s="73"/>
      <c r="ETT68" s="73"/>
      <c r="ETU68" s="73"/>
      <c r="ETV68" s="73"/>
      <c r="ETW68" s="73"/>
      <c r="ETX68" s="73"/>
      <c r="ETY68" s="73"/>
      <c r="ETZ68" s="73"/>
      <c r="EUA68" s="73"/>
      <c r="EUB68" s="73"/>
      <c r="EUC68" s="73"/>
      <c r="EUD68" s="73"/>
      <c r="EUE68" s="73"/>
      <c r="EUF68" s="73"/>
      <c r="EUG68" s="73"/>
      <c r="EUH68" s="73"/>
      <c r="EUI68" s="73"/>
      <c r="EUJ68" s="73"/>
      <c r="EUK68" s="73"/>
      <c r="EUL68" s="73"/>
      <c r="EUM68" s="73"/>
      <c r="EUN68" s="73"/>
      <c r="EUO68" s="73"/>
      <c r="EUP68" s="73"/>
      <c r="EUQ68" s="73"/>
      <c r="EUR68" s="73"/>
      <c r="EUS68" s="73"/>
      <c r="EUT68" s="73"/>
      <c r="EUU68" s="73"/>
      <c r="EUV68" s="73"/>
      <c r="EUW68" s="73"/>
      <c r="EUX68" s="73"/>
      <c r="EUY68" s="73"/>
      <c r="EUZ68" s="73"/>
      <c r="EVA68" s="73"/>
      <c r="EVB68" s="73"/>
      <c r="EVC68" s="73"/>
      <c r="EVD68" s="73"/>
      <c r="EVE68" s="73"/>
      <c r="EVF68" s="73"/>
      <c r="EVG68" s="73"/>
      <c r="EVH68" s="73"/>
      <c r="EVI68" s="73"/>
      <c r="EVJ68" s="73"/>
      <c r="EVK68" s="73"/>
      <c r="EVL68" s="73"/>
      <c r="EVM68" s="73"/>
      <c r="EVN68" s="73"/>
      <c r="EVO68" s="73"/>
      <c r="EVP68" s="73"/>
      <c r="EVQ68" s="73"/>
      <c r="EVR68" s="73"/>
      <c r="EVS68" s="73"/>
      <c r="EVT68" s="73"/>
      <c r="EVU68" s="73"/>
      <c r="EVV68" s="73"/>
      <c r="EVW68" s="73"/>
      <c r="EVX68" s="73"/>
      <c r="EVY68" s="73"/>
      <c r="EVZ68" s="73"/>
      <c r="EWA68" s="73"/>
      <c r="EWB68" s="73"/>
      <c r="EWC68" s="73"/>
      <c r="EWD68" s="73"/>
      <c r="EWE68" s="73"/>
      <c r="EWF68" s="73"/>
      <c r="EWG68" s="73"/>
      <c r="EWH68" s="73"/>
      <c r="EWI68" s="73"/>
      <c r="EWJ68" s="73"/>
      <c r="EWK68" s="73"/>
      <c r="EWL68" s="73"/>
      <c r="EWM68" s="73"/>
      <c r="EWN68" s="73"/>
      <c r="EWO68" s="73"/>
      <c r="EWP68" s="73"/>
      <c r="EWQ68" s="73"/>
      <c r="EWR68" s="73"/>
      <c r="EWS68" s="73"/>
      <c r="EWT68" s="73"/>
      <c r="EWU68" s="73"/>
      <c r="EWV68" s="73"/>
      <c r="EWW68" s="73"/>
      <c r="EWX68" s="73"/>
      <c r="EWY68" s="73"/>
      <c r="EWZ68" s="73"/>
      <c r="EXA68" s="73"/>
      <c r="EXB68" s="73"/>
      <c r="EXC68" s="73"/>
      <c r="EXD68" s="73"/>
      <c r="EXE68" s="73"/>
      <c r="EXF68" s="73"/>
      <c r="EXG68" s="73"/>
      <c r="EXH68" s="73"/>
      <c r="EXI68" s="73"/>
      <c r="EXJ68" s="73"/>
      <c r="EXK68" s="73"/>
      <c r="EXL68" s="73"/>
      <c r="EXM68" s="73"/>
      <c r="EXN68" s="73"/>
      <c r="EXO68" s="73"/>
      <c r="EXP68" s="73"/>
      <c r="EXQ68" s="73"/>
      <c r="EXR68" s="73"/>
      <c r="EXS68" s="73"/>
      <c r="EXT68" s="73"/>
      <c r="EXU68" s="73"/>
      <c r="EXV68" s="73"/>
      <c r="EXW68" s="73"/>
      <c r="EXX68" s="73"/>
      <c r="EXY68" s="73"/>
      <c r="EXZ68" s="73"/>
      <c r="EYA68" s="73"/>
      <c r="EYB68" s="73"/>
      <c r="EYC68" s="73"/>
      <c r="EYD68" s="73"/>
      <c r="EYE68" s="73"/>
      <c r="EYF68" s="73"/>
      <c r="EYG68" s="73"/>
      <c r="EYH68" s="73"/>
      <c r="EYI68" s="73"/>
      <c r="EYJ68" s="73"/>
      <c r="EYK68" s="73"/>
      <c r="EYL68" s="73"/>
      <c r="EYM68" s="73"/>
      <c r="EYN68" s="73"/>
      <c r="EYO68" s="73"/>
      <c r="EYP68" s="73"/>
      <c r="EYQ68" s="73"/>
      <c r="EYR68" s="73"/>
      <c r="EYS68" s="73"/>
      <c r="EYT68" s="73"/>
      <c r="EYU68" s="73"/>
      <c r="EYV68" s="73"/>
      <c r="EYW68" s="73"/>
      <c r="EYX68" s="73"/>
      <c r="EYY68" s="73"/>
      <c r="EYZ68" s="73"/>
      <c r="EZA68" s="73"/>
      <c r="EZB68" s="73"/>
      <c r="EZC68" s="73"/>
      <c r="EZD68" s="73"/>
      <c r="EZE68" s="73"/>
      <c r="EZF68" s="73"/>
      <c r="EZG68" s="73"/>
      <c r="EZH68" s="73"/>
      <c r="EZI68" s="73"/>
      <c r="EZJ68" s="73"/>
      <c r="EZK68" s="73"/>
      <c r="EZL68" s="73"/>
      <c r="EZM68" s="73"/>
      <c r="EZN68" s="73"/>
      <c r="EZO68" s="73"/>
      <c r="EZP68" s="73"/>
      <c r="EZQ68" s="73"/>
      <c r="EZR68" s="73"/>
      <c r="EZS68" s="73"/>
      <c r="EZT68" s="73"/>
      <c r="EZU68" s="73"/>
      <c r="EZV68" s="73"/>
      <c r="EZW68" s="73"/>
      <c r="EZX68" s="73"/>
      <c r="EZY68" s="73"/>
      <c r="EZZ68" s="73"/>
      <c r="FAA68" s="73"/>
      <c r="FAB68" s="73"/>
      <c r="FAC68" s="73"/>
      <c r="FAD68" s="73"/>
      <c r="FAE68" s="73"/>
      <c r="FAF68" s="73"/>
      <c r="FAG68" s="73"/>
      <c r="FAH68" s="73"/>
      <c r="FAI68" s="73"/>
      <c r="FAJ68" s="73"/>
      <c r="FAK68" s="73"/>
      <c r="FAL68" s="73"/>
      <c r="FAM68" s="73"/>
      <c r="FAN68" s="73"/>
      <c r="FAO68" s="73"/>
      <c r="FAP68" s="73"/>
      <c r="FAQ68" s="73"/>
      <c r="FAR68" s="73"/>
      <c r="FAS68" s="73"/>
      <c r="FAT68" s="73"/>
      <c r="FAU68" s="73"/>
      <c r="FAV68" s="73"/>
      <c r="FAW68" s="73"/>
      <c r="FAX68" s="73"/>
      <c r="FAY68" s="73"/>
      <c r="FAZ68" s="73"/>
      <c r="FBA68" s="73"/>
      <c r="FBB68" s="73"/>
      <c r="FBC68" s="73"/>
      <c r="FBD68" s="73"/>
      <c r="FBE68" s="73"/>
      <c r="FBF68" s="73"/>
      <c r="FBG68" s="73"/>
      <c r="FBH68" s="73"/>
      <c r="FBI68" s="73"/>
      <c r="FBJ68" s="73"/>
      <c r="FBK68" s="73"/>
      <c r="FBL68" s="73"/>
      <c r="FBM68" s="73"/>
      <c r="FBN68" s="73"/>
      <c r="FBO68" s="73"/>
      <c r="FBP68" s="73"/>
      <c r="FBQ68" s="73"/>
      <c r="FBR68" s="73"/>
      <c r="FBS68" s="73"/>
      <c r="FBT68" s="73"/>
      <c r="FBU68" s="73"/>
      <c r="FBV68" s="73"/>
      <c r="FBW68" s="73"/>
      <c r="FBX68" s="73"/>
      <c r="FBY68" s="73"/>
      <c r="FBZ68" s="73"/>
      <c r="FCA68" s="73"/>
      <c r="FCB68" s="73"/>
      <c r="FCC68" s="73"/>
      <c r="FCD68" s="73"/>
      <c r="FCE68" s="73"/>
      <c r="FCF68" s="73"/>
      <c r="FCG68" s="73"/>
      <c r="FCH68" s="73"/>
      <c r="FCI68" s="73"/>
      <c r="FCJ68" s="73"/>
      <c r="FCK68" s="73"/>
      <c r="FCL68" s="73"/>
      <c r="FCM68" s="73"/>
      <c r="FCN68" s="73"/>
      <c r="FCO68" s="73"/>
      <c r="FCP68" s="73"/>
      <c r="FCQ68" s="73"/>
      <c r="FCR68" s="73"/>
      <c r="FCS68" s="73"/>
      <c r="FCT68" s="73"/>
      <c r="FCU68" s="73"/>
      <c r="FCV68" s="73"/>
      <c r="FCW68" s="73"/>
      <c r="FCX68" s="73"/>
      <c r="FCY68" s="73"/>
      <c r="FCZ68" s="73"/>
      <c r="FDA68" s="73"/>
      <c r="FDB68" s="73"/>
      <c r="FDC68" s="73"/>
      <c r="FDD68" s="73"/>
      <c r="FDE68" s="73"/>
      <c r="FDF68" s="73"/>
      <c r="FDG68" s="73"/>
      <c r="FDH68" s="73"/>
      <c r="FDI68" s="73"/>
      <c r="FDJ68" s="73"/>
      <c r="FDK68" s="73"/>
      <c r="FDL68" s="73"/>
      <c r="FDM68" s="73"/>
      <c r="FDN68" s="73"/>
      <c r="FDO68" s="73"/>
      <c r="FDP68" s="73"/>
      <c r="FDQ68" s="73"/>
      <c r="FDR68" s="73"/>
      <c r="FDS68" s="73"/>
      <c r="FDT68" s="73"/>
      <c r="FDU68" s="73"/>
      <c r="FDV68" s="73"/>
      <c r="FDW68" s="73"/>
      <c r="FDX68" s="73"/>
      <c r="FDY68" s="73"/>
      <c r="FDZ68" s="73"/>
      <c r="FEA68" s="73"/>
      <c r="FEB68" s="73"/>
      <c r="FEC68" s="73"/>
      <c r="FED68" s="73"/>
      <c r="FEE68" s="73"/>
      <c r="FEF68" s="73"/>
      <c r="FEG68" s="73"/>
      <c r="FEH68" s="73"/>
      <c r="FEI68" s="73"/>
      <c r="FEJ68" s="73"/>
      <c r="FEK68" s="73"/>
      <c r="FEL68" s="73"/>
      <c r="FEM68" s="73"/>
      <c r="FEN68" s="73"/>
      <c r="FEO68" s="73"/>
      <c r="FEP68" s="73"/>
      <c r="FEQ68" s="73"/>
      <c r="FER68" s="73"/>
      <c r="FES68" s="73"/>
      <c r="FET68" s="73"/>
      <c r="FEU68" s="73"/>
      <c r="FEV68" s="73"/>
      <c r="FEW68" s="73"/>
      <c r="FEX68" s="73"/>
      <c r="FEY68" s="73"/>
      <c r="FEZ68" s="73"/>
      <c r="FFA68" s="73"/>
      <c r="FFB68" s="73"/>
      <c r="FFC68" s="73"/>
      <c r="FFD68" s="73"/>
      <c r="FFE68" s="73"/>
      <c r="FFF68" s="73"/>
      <c r="FFG68" s="73"/>
      <c r="FFH68" s="73"/>
      <c r="FFI68" s="73"/>
      <c r="FFJ68" s="73"/>
      <c r="FFK68" s="73"/>
      <c r="FFL68" s="73"/>
      <c r="FFM68" s="73"/>
      <c r="FFN68" s="73"/>
      <c r="FFO68" s="73"/>
      <c r="FFP68" s="73"/>
      <c r="FFQ68" s="73"/>
      <c r="FFR68" s="73"/>
      <c r="FFS68" s="73"/>
      <c r="FFT68" s="73"/>
      <c r="FFU68" s="73"/>
      <c r="FFV68" s="73"/>
      <c r="FFW68" s="73"/>
      <c r="FFX68" s="73"/>
      <c r="FFY68" s="73"/>
      <c r="FFZ68" s="73"/>
      <c r="FGA68" s="73"/>
      <c r="FGB68" s="73"/>
      <c r="FGC68" s="73"/>
      <c r="FGD68" s="73"/>
      <c r="FGE68" s="73"/>
      <c r="FGF68" s="73"/>
      <c r="FGG68" s="73"/>
      <c r="FGH68" s="73"/>
      <c r="FGI68" s="73"/>
      <c r="FGJ68" s="73"/>
      <c r="FGK68" s="73"/>
      <c r="FGL68" s="73"/>
      <c r="FGM68" s="73"/>
      <c r="FGN68" s="73"/>
      <c r="FGO68" s="73"/>
      <c r="FGP68" s="73"/>
      <c r="FGQ68" s="73"/>
      <c r="FGR68" s="73"/>
      <c r="FGS68" s="73"/>
      <c r="FGT68" s="73"/>
      <c r="FGU68" s="73"/>
      <c r="FGV68" s="73"/>
      <c r="FGW68" s="73"/>
      <c r="FGX68" s="73"/>
      <c r="FGY68" s="73"/>
      <c r="FGZ68" s="73"/>
      <c r="FHA68" s="73"/>
      <c r="FHB68" s="73"/>
      <c r="FHC68" s="73"/>
      <c r="FHD68" s="73"/>
      <c r="FHE68" s="73"/>
      <c r="FHF68" s="73"/>
      <c r="FHG68" s="73"/>
      <c r="FHH68" s="73"/>
      <c r="FHI68" s="73"/>
      <c r="FHJ68" s="73"/>
      <c r="FHK68" s="73"/>
      <c r="FHL68" s="73"/>
      <c r="FHM68" s="73"/>
      <c r="FHN68" s="73"/>
      <c r="FHO68" s="73"/>
      <c r="FHP68" s="73"/>
      <c r="FHQ68" s="73"/>
      <c r="FHR68" s="73"/>
      <c r="FHS68" s="73"/>
      <c r="FHT68" s="73"/>
      <c r="FHU68" s="73"/>
      <c r="FHV68" s="73"/>
      <c r="FHW68" s="73"/>
      <c r="FHX68" s="73"/>
      <c r="FHY68" s="73"/>
      <c r="FHZ68" s="73"/>
      <c r="FIA68" s="73"/>
      <c r="FIB68" s="73"/>
      <c r="FIC68" s="73"/>
      <c r="FID68" s="73"/>
      <c r="FIE68" s="73"/>
      <c r="FIF68" s="73"/>
      <c r="FIG68" s="73"/>
      <c r="FIH68" s="73"/>
      <c r="FII68" s="73"/>
      <c r="FIJ68" s="73"/>
      <c r="FIK68" s="73"/>
      <c r="FIL68" s="73"/>
      <c r="FIM68" s="73"/>
      <c r="FIN68" s="73"/>
      <c r="FIO68" s="73"/>
      <c r="FIP68" s="73"/>
      <c r="FIQ68" s="73"/>
      <c r="FIR68" s="73"/>
      <c r="FIS68" s="73"/>
      <c r="FIT68" s="73"/>
      <c r="FIU68" s="73"/>
      <c r="FIV68" s="73"/>
      <c r="FIW68" s="73"/>
      <c r="FIX68" s="73"/>
      <c r="FIY68" s="73"/>
      <c r="FIZ68" s="73"/>
      <c r="FJA68" s="73"/>
      <c r="FJB68" s="73"/>
      <c r="FJC68" s="73"/>
      <c r="FJD68" s="73"/>
      <c r="FJE68" s="73"/>
      <c r="FJF68" s="73"/>
      <c r="FJG68" s="73"/>
      <c r="FJH68" s="73"/>
      <c r="FJI68" s="73"/>
      <c r="FJJ68" s="73"/>
      <c r="FJK68" s="73"/>
      <c r="FJL68" s="73"/>
      <c r="FJM68" s="73"/>
      <c r="FJN68" s="73"/>
      <c r="FJO68" s="73"/>
      <c r="FJP68" s="73"/>
      <c r="FJQ68" s="73"/>
      <c r="FJR68" s="73"/>
      <c r="FJS68" s="73"/>
      <c r="FJT68" s="73"/>
      <c r="FJU68" s="73"/>
      <c r="FJV68" s="73"/>
      <c r="FJW68" s="73"/>
      <c r="FJX68" s="73"/>
      <c r="FJY68" s="73"/>
      <c r="FJZ68" s="73"/>
      <c r="FKA68" s="73"/>
      <c r="FKB68" s="73"/>
      <c r="FKC68" s="73"/>
      <c r="FKD68" s="73"/>
      <c r="FKE68" s="73"/>
      <c r="FKF68" s="73"/>
      <c r="FKG68" s="73"/>
      <c r="FKH68" s="73"/>
      <c r="FKI68" s="73"/>
      <c r="FKJ68" s="73"/>
      <c r="FKK68" s="73"/>
      <c r="FKL68" s="73"/>
      <c r="FKM68" s="73"/>
      <c r="FKN68" s="73"/>
      <c r="FKO68" s="73"/>
      <c r="FKP68" s="73"/>
      <c r="FKQ68" s="73"/>
      <c r="FKR68" s="73"/>
      <c r="FKS68" s="73"/>
      <c r="FKT68" s="73"/>
      <c r="FKU68" s="73"/>
      <c r="FKV68" s="73"/>
      <c r="FKW68" s="73"/>
      <c r="FKX68" s="73"/>
      <c r="FKY68" s="73"/>
      <c r="FKZ68" s="73"/>
      <c r="FLA68" s="73"/>
      <c r="FLB68" s="73"/>
      <c r="FLC68" s="73"/>
      <c r="FLD68" s="73"/>
      <c r="FLE68" s="73"/>
      <c r="FLF68" s="73"/>
      <c r="FLG68" s="73"/>
      <c r="FLH68" s="73"/>
      <c r="FLI68" s="73"/>
      <c r="FLJ68" s="73"/>
      <c r="FLK68" s="73"/>
      <c r="FLL68" s="73"/>
      <c r="FLM68" s="73"/>
      <c r="FLN68" s="73"/>
      <c r="FLO68" s="73"/>
      <c r="FLP68" s="73"/>
      <c r="FLQ68" s="73"/>
      <c r="FLR68" s="73"/>
      <c r="FLS68" s="73"/>
      <c r="FLT68" s="73"/>
      <c r="FLU68" s="73"/>
      <c r="FLV68" s="73"/>
      <c r="FLW68" s="73"/>
      <c r="FLX68" s="73"/>
      <c r="FLY68" s="73"/>
      <c r="FLZ68" s="73"/>
      <c r="FMA68" s="73"/>
      <c r="FMB68" s="73"/>
      <c r="FMC68" s="73"/>
      <c r="FMD68" s="73"/>
      <c r="FME68" s="73"/>
      <c r="FMF68" s="73"/>
      <c r="FMG68" s="73"/>
      <c r="FMH68" s="73"/>
      <c r="FMI68" s="73"/>
      <c r="FMJ68" s="73"/>
      <c r="FMK68" s="73"/>
      <c r="FML68" s="73"/>
      <c r="FMM68" s="73"/>
      <c r="FMN68" s="73"/>
      <c r="FMO68" s="73"/>
      <c r="FMP68" s="73"/>
      <c r="FMQ68" s="73"/>
      <c r="FMR68" s="73"/>
      <c r="FMS68" s="73"/>
      <c r="FMT68" s="73"/>
      <c r="FMU68" s="73"/>
      <c r="FMV68" s="73"/>
      <c r="FMW68" s="73"/>
      <c r="FMX68" s="73"/>
      <c r="FMY68" s="73"/>
      <c r="FMZ68" s="73"/>
      <c r="FNA68" s="73"/>
      <c r="FNB68" s="73"/>
      <c r="FNC68" s="73"/>
      <c r="FND68" s="73"/>
      <c r="FNE68" s="73"/>
      <c r="FNF68" s="73"/>
      <c r="FNG68" s="73"/>
      <c r="FNH68" s="73"/>
      <c r="FNI68" s="73"/>
      <c r="FNJ68" s="73"/>
      <c r="FNK68" s="73"/>
      <c r="FNL68" s="73"/>
      <c r="FNM68" s="73"/>
      <c r="FNN68" s="73"/>
      <c r="FNO68" s="73"/>
      <c r="FNP68" s="73"/>
      <c r="FNQ68" s="73"/>
      <c r="FNR68" s="73"/>
      <c r="FNS68" s="73"/>
      <c r="FNT68" s="73"/>
      <c r="FNU68" s="73"/>
      <c r="FNV68" s="73"/>
      <c r="FNW68" s="73"/>
      <c r="FNX68" s="73"/>
      <c r="FNY68" s="73"/>
      <c r="FNZ68" s="73"/>
      <c r="FOA68" s="73"/>
      <c r="FOB68" s="73"/>
      <c r="FOC68" s="73"/>
      <c r="FOD68" s="73"/>
      <c r="FOE68" s="73"/>
      <c r="FOF68" s="73"/>
      <c r="FOG68" s="73"/>
      <c r="FOH68" s="73"/>
      <c r="FOI68" s="73"/>
      <c r="FOJ68" s="73"/>
      <c r="FOK68" s="73"/>
      <c r="FOL68" s="73"/>
      <c r="FOM68" s="73"/>
      <c r="FON68" s="73"/>
      <c r="FOO68" s="73"/>
      <c r="FOP68" s="73"/>
      <c r="FOQ68" s="73"/>
      <c r="FOR68" s="73"/>
      <c r="FOS68" s="73"/>
      <c r="FOT68" s="73"/>
      <c r="FOU68" s="73"/>
      <c r="FOV68" s="73"/>
      <c r="FOW68" s="73"/>
      <c r="FOX68" s="73"/>
      <c r="FOY68" s="73"/>
      <c r="FOZ68" s="73"/>
      <c r="FPA68" s="73"/>
      <c r="FPB68" s="73"/>
      <c r="FPC68" s="73"/>
      <c r="FPD68" s="73"/>
      <c r="FPE68" s="73"/>
      <c r="FPF68" s="73"/>
      <c r="FPG68" s="73"/>
      <c r="FPH68" s="73"/>
      <c r="FPI68" s="73"/>
      <c r="FPJ68" s="73"/>
      <c r="FPK68" s="73"/>
      <c r="FPL68" s="73"/>
      <c r="FPM68" s="73"/>
      <c r="FPN68" s="73"/>
      <c r="FPO68" s="73"/>
      <c r="FPP68" s="73"/>
      <c r="FPQ68" s="73"/>
      <c r="FPR68" s="73"/>
      <c r="FPS68" s="73"/>
      <c r="FPT68" s="73"/>
      <c r="FPU68" s="73"/>
      <c r="FPV68" s="73"/>
      <c r="FPW68" s="73"/>
      <c r="FPX68" s="73"/>
      <c r="FPY68" s="73"/>
      <c r="FPZ68" s="73"/>
      <c r="FQA68" s="73"/>
      <c r="FQB68" s="73"/>
      <c r="FQC68" s="73"/>
      <c r="FQD68" s="73"/>
      <c r="FQE68" s="73"/>
      <c r="FQF68" s="73"/>
      <c r="FQG68" s="73"/>
      <c r="FQH68" s="73"/>
      <c r="FQI68" s="73"/>
      <c r="FQJ68" s="73"/>
      <c r="FQK68" s="73"/>
      <c r="FQL68" s="73"/>
      <c r="FQM68" s="73"/>
      <c r="FQN68" s="73"/>
      <c r="FQO68" s="73"/>
      <c r="FQP68" s="73"/>
      <c r="FQQ68" s="73"/>
      <c r="FQR68" s="73"/>
      <c r="FQS68" s="73"/>
      <c r="FQT68" s="73"/>
      <c r="FQU68" s="73"/>
      <c r="FQV68" s="73"/>
      <c r="FQW68" s="73"/>
      <c r="FQX68" s="73"/>
      <c r="FQY68" s="73"/>
      <c r="FQZ68" s="73"/>
      <c r="FRA68" s="73"/>
      <c r="FRB68" s="73"/>
      <c r="FRC68" s="73"/>
      <c r="FRD68" s="73"/>
      <c r="FRE68" s="73"/>
      <c r="FRF68" s="73"/>
      <c r="FRG68" s="73"/>
      <c r="FRH68" s="73"/>
      <c r="FRI68" s="73"/>
      <c r="FRJ68" s="73"/>
      <c r="FRK68" s="73"/>
      <c r="FRL68" s="73"/>
      <c r="FRM68" s="73"/>
      <c r="FRN68" s="73"/>
      <c r="FRO68" s="73"/>
      <c r="FRP68" s="73"/>
      <c r="FRQ68" s="73"/>
      <c r="FRR68" s="73"/>
      <c r="FRS68" s="73"/>
      <c r="FRT68" s="73"/>
      <c r="FRU68" s="73"/>
      <c r="FRV68" s="73"/>
      <c r="FRW68" s="73"/>
      <c r="FRX68" s="73"/>
      <c r="FRY68" s="73"/>
      <c r="FRZ68" s="73"/>
      <c r="FSA68" s="73"/>
      <c r="FSB68" s="73"/>
      <c r="FSC68" s="73"/>
      <c r="FSD68" s="73"/>
      <c r="FSE68" s="73"/>
      <c r="FSF68" s="73"/>
      <c r="FSG68" s="73"/>
      <c r="FSH68" s="73"/>
      <c r="FSI68" s="73"/>
      <c r="FSJ68" s="73"/>
      <c r="FSK68" s="73"/>
      <c r="FSL68" s="73"/>
      <c r="FSM68" s="73"/>
      <c r="FSN68" s="73"/>
      <c r="FSO68" s="73"/>
      <c r="FSP68" s="73"/>
      <c r="FSQ68" s="73"/>
      <c r="FSR68" s="73"/>
      <c r="FSS68" s="73"/>
      <c r="FST68" s="73"/>
      <c r="FSU68" s="73"/>
      <c r="FSV68" s="73"/>
      <c r="FSW68" s="73"/>
      <c r="FSX68" s="73"/>
      <c r="FSY68" s="73"/>
      <c r="FSZ68" s="73"/>
      <c r="FTA68" s="73"/>
      <c r="FTB68" s="73"/>
      <c r="FTC68" s="73"/>
      <c r="FTD68" s="73"/>
      <c r="FTE68" s="73"/>
      <c r="FTF68" s="73"/>
      <c r="FTG68" s="73"/>
      <c r="FTH68" s="73"/>
      <c r="FTI68" s="73"/>
      <c r="FTJ68" s="73"/>
      <c r="FTK68" s="73"/>
      <c r="FTL68" s="73"/>
      <c r="FTM68" s="73"/>
      <c r="FTN68" s="73"/>
      <c r="FTO68" s="73"/>
      <c r="FTP68" s="73"/>
      <c r="FTQ68" s="73"/>
      <c r="FTR68" s="73"/>
      <c r="FTS68" s="73"/>
      <c r="FTT68" s="73"/>
      <c r="FTU68" s="73"/>
      <c r="FTV68" s="73"/>
      <c r="FTW68" s="73"/>
      <c r="FTX68" s="73"/>
      <c r="FTY68" s="73"/>
      <c r="FTZ68" s="73"/>
      <c r="FUA68" s="73"/>
      <c r="FUB68" s="73"/>
      <c r="FUC68" s="73"/>
      <c r="FUD68" s="73"/>
      <c r="FUE68" s="73"/>
      <c r="FUF68" s="73"/>
      <c r="FUG68" s="73"/>
      <c r="FUH68" s="73"/>
      <c r="FUI68" s="73"/>
      <c r="FUJ68" s="73"/>
      <c r="FUK68" s="73"/>
      <c r="FUL68" s="73"/>
      <c r="FUM68" s="73"/>
      <c r="FUN68" s="73"/>
      <c r="FUO68" s="73"/>
      <c r="FUP68" s="73"/>
      <c r="FUQ68" s="73"/>
      <c r="FUR68" s="73"/>
      <c r="FUS68" s="73"/>
      <c r="FUT68" s="73"/>
      <c r="FUU68" s="73"/>
      <c r="FUV68" s="73"/>
      <c r="FUW68" s="73"/>
      <c r="FUX68" s="73"/>
      <c r="FUY68" s="73"/>
      <c r="FUZ68" s="73"/>
      <c r="FVA68" s="73"/>
      <c r="FVB68" s="73"/>
      <c r="FVC68" s="73"/>
      <c r="FVD68" s="73"/>
      <c r="FVE68" s="73"/>
      <c r="FVF68" s="73"/>
      <c r="FVG68" s="73"/>
      <c r="FVH68" s="73"/>
      <c r="FVI68" s="73"/>
      <c r="FVJ68" s="73"/>
      <c r="FVK68" s="73"/>
      <c r="FVL68" s="73"/>
      <c r="FVM68" s="73"/>
      <c r="FVN68" s="73"/>
      <c r="FVO68" s="73"/>
      <c r="FVP68" s="73"/>
      <c r="FVQ68" s="73"/>
      <c r="FVR68" s="73"/>
      <c r="FVS68" s="73"/>
      <c r="FVT68" s="73"/>
      <c r="FVU68" s="73"/>
      <c r="FVV68" s="73"/>
      <c r="FVW68" s="73"/>
      <c r="FVX68" s="73"/>
      <c r="FVY68" s="73"/>
      <c r="FVZ68" s="73"/>
      <c r="FWA68" s="73"/>
      <c r="FWB68" s="73"/>
      <c r="FWC68" s="73"/>
      <c r="FWD68" s="73"/>
      <c r="FWE68" s="73"/>
      <c r="FWF68" s="73"/>
      <c r="FWG68" s="73"/>
      <c r="FWH68" s="73"/>
      <c r="FWI68" s="73"/>
      <c r="FWJ68" s="73"/>
      <c r="FWK68" s="73"/>
      <c r="FWL68" s="73"/>
      <c r="FWM68" s="73"/>
      <c r="FWN68" s="73"/>
      <c r="FWO68" s="73"/>
      <c r="FWP68" s="73"/>
      <c r="FWQ68" s="73"/>
      <c r="FWR68" s="73"/>
      <c r="FWS68" s="73"/>
      <c r="FWT68" s="73"/>
      <c r="FWU68" s="73"/>
      <c r="FWV68" s="73"/>
      <c r="FWW68" s="73"/>
      <c r="FWX68" s="73"/>
      <c r="FWY68" s="73"/>
      <c r="FWZ68" s="73"/>
      <c r="FXA68" s="73"/>
      <c r="FXB68" s="73"/>
      <c r="FXC68" s="73"/>
      <c r="FXD68" s="73"/>
      <c r="FXE68" s="73"/>
      <c r="FXF68" s="73"/>
      <c r="FXG68" s="73"/>
      <c r="FXH68" s="73"/>
      <c r="FXI68" s="73"/>
      <c r="FXJ68" s="73"/>
      <c r="FXK68" s="73"/>
      <c r="FXL68" s="73"/>
      <c r="FXM68" s="73"/>
      <c r="FXN68" s="73"/>
      <c r="FXO68" s="73"/>
      <c r="FXP68" s="73"/>
      <c r="FXQ68" s="73"/>
      <c r="FXR68" s="73"/>
      <c r="FXS68" s="73"/>
      <c r="FXT68" s="73"/>
      <c r="FXU68" s="73"/>
      <c r="FXV68" s="73"/>
      <c r="FXW68" s="73"/>
      <c r="FXX68" s="73"/>
      <c r="FXY68" s="73"/>
      <c r="FXZ68" s="73"/>
      <c r="FYA68" s="73"/>
      <c r="FYB68" s="73"/>
      <c r="FYC68" s="73"/>
      <c r="FYD68" s="73"/>
      <c r="FYE68" s="73"/>
      <c r="FYF68" s="73"/>
      <c r="FYG68" s="73"/>
      <c r="FYH68" s="73"/>
      <c r="FYI68" s="73"/>
      <c r="FYJ68" s="73"/>
      <c r="FYK68" s="73"/>
      <c r="FYL68" s="73"/>
      <c r="FYM68" s="73"/>
      <c r="FYN68" s="73"/>
      <c r="FYO68" s="73"/>
      <c r="FYP68" s="73"/>
      <c r="FYQ68" s="73"/>
      <c r="FYR68" s="73"/>
      <c r="FYS68" s="73"/>
      <c r="FYT68" s="73"/>
      <c r="FYU68" s="73"/>
      <c r="FYV68" s="73"/>
      <c r="FYW68" s="73"/>
      <c r="FYX68" s="73"/>
      <c r="FYY68" s="73"/>
      <c r="FYZ68" s="73"/>
      <c r="FZA68" s="73"/>
      <c r="FZB68" s="73"/>
      <c r="FZC68" s="73"/>
      <c r="FZD68" s="73"/>
      <c r="FZE68" s="73"/>
      <c r="FZF68" s="73"/>
      <c r="FZG68" s="73"/>
      <c r="FZH68" s="73"/>
      <c r="FZI68" s="73"/>
      <c r="FZJ68" s="73"/>
      <c r="FZK68" s="73"/>
      <c r="FZL68" s="73"/>
      <c r="FZM68" s="73"/>
      <c r="FZN68" s="73"/>
      <c r="FZO68" s="73"/>
      <c r="FZP68" s="73"/>
      <c r="FZQ68" s="73"/>
      <c r="FZR68" s="73"/>
      <c r="FZS68" s="73"/>
      <c r="FZT68" s="73"/>
      <c r="FZU68" s="73"/>
      <c r="FZV68" s="73"/>
      <c r="FZW68" s="73"/>
      <c r="FZX68" s="73"/>
      <c r="FZY68" s="73"/>
      <c r="FZZ68" s="73"/>
      <c r="GAA68" s="73"/>
      <c r="GAB68" s="73"/>
      <c r="GAC68" s="73"/>
      <c r="GAD68" s="73"/>
      <c r="GAE68" s="73"/>
      <c r="GAF68" s="73"/>
      <c r="GAG68" s="73"/>
      <c r="GAH68" s="73"/>
      <c r="GAI68" s="73"/>
      <c r="GAJ68" s="73"/>
      <c r="GAK68" s="73"/>
      <c r="GAL68" s="73"/>
      <c r="GAM68" s="73"/>
      <c r="GAN68" s="73"/>
      <c r="GAO68" s="73"/>
      <c r="GAP68" s="73"/>
      <c r="GAQ68" s="73"/>
      <c r="GAR68" s="73"/>
      <c r="GAS68" s="73"/>
      <c r="GAT68" s="73"/>
      <c r="GAU68" s="73"/>
      <c r="GAV68" s="73"/>
      <c r="GAW68" s="73"/>
      <c r="GAX68" s="73"/>
      <c r="GAY68" s="73"/>
      <c r="GAZ68" s="73"/>
      <c r="GBA68" s="73"/>
      <c r="GBB68" s="73"/>
      <c r="GBC68" s="73"/>
      <c r="GBD68" s="73"/>
      <c r="GBE68" s="73"/>
      <c r="GBF68" s="73"/>
      <c r="GBG68" s="73"/>
      <c r="GBH68" s="73"/>
      <c r="GBI68" s="73"/>
      <c r="GBJ68" s="73"/>
      <c r="GBK68" s="73"/>
      <c r="GBL68" s="73"/>
      <c r="GBM68" s="73"/>
      <c r="GBN68" s="73"/>
      <c r="GBO68" s="73"/>
      <c r="GBP68" s="73"/>
      <c r="GBQ68" s="73"/>
      <c r="GBR68" s="73"/>
      <c r="GBS68" s="73"/>
      <c r="GBT68" s="73"/>
      <c r="GBU68" s="73"/>
      <c r="GBV68" s="73"/>
      <c r="GBW68" s="73"/>
      <c r="GBX68" s="73"/>
      <c r="GBY68" s="73"/>
      <c r="GBZ68" s="73"/>
      <c r="GCA68" s="73"/>
      <c r="GCB68" s="73"/>
      <c r="GCC68" s="73"/>
      <c r="GCD68" s="73"/>
      <c r="GCE68" s="73"/>
      <c r="GCF68" s="73"/>
      <c r="GCG68" s="73"/>
      <c r="GCH68" s="73"/>
      <c r="GCI68" s="73"/>
      <c r="GCJ68" s="73"/>
      <c r="GCK68" s="73"/>
      <c r="GCL68" s="73"/>
      <c r="GCM68" s="73"/>
      <c r="GCN68" s="73"/>
      <c r="GCO68" s="73"/>
      <c r="GCP68" s="73"/>
      <c r="GCQ68" s="73"/>
      <c r="GCR68" s="73"/>
      <c r="GCS68" s="73"/>
      <c r="GCT68" s="73"/>
      <c r="GCU68" s="73"/>
      <c r="GCV68" s="73"/>
      <c r="GCW68" s="73"/>
      <c r="GCX68" s="73"/>
      <c r="GCY68" s="73"/>
      <c r="GCZ68" s="73"/>
      <c r="GDA68" s="73"/>
      <c r="GDB68" s="73"/>
      <c r="GDC68" s="73"/>
      <c r="GDD68" s="73"/>
      <c r="GDE68" s="73"/>
      <c r="GDF68" s="73"/>
      <c r="GDG68" s="73"/>
      <c r="GDH68" s="73"/>
      <c r="GDI68" s="73"/>
      <c r="GDJ68" s="73"/>
      <c r="GDK68" s="73"/>
      <c r="GDL68" s="73"/>
      <c r="GDM68" s="73"/>
      <c r="GDN68" s="73"/>
      <c r="GDO68" s="73"/>
      <c r="GDP68" s="73"/>
      <c r="GDQ68" s="73"/>
      <c r="GDR68" s="73"/>
      <c r="GDS68" s="73"/>
      <c r="GDT68" s="73"/>
      <c r="GDU68" s="73"/>
      <c r="GDV68" s="73"/>
      <c r="GDW68" s="73"/>
      <c r="GDX68" s="73"/>
      <c r="GDY68" s="73"/>
      <c r="GDZ68" s="73"/>
      <c r="GEA68" s="73"/>
      <c r="GEB68" s="73"/>
      <c r="GEC68" s="73"/>
      <c r="GED68" s="73"/>
      <c r="GEE68" s="73"/>
      <c r="GEF68" s="73"/>
      <c r="GEG68" s="73"/>
      <c r="GEH68" s="73"/>
      <c r="GEI68" s="73"/>
      <c r="GEJ68" s="73"/>
      <c r="GEK68" s="73"/>
      <c r="GEL68" s="73"/>
      <c r="GEM68" s="73"/>
      <c r="GEN68" s="73"/>
      <c r="GEO68" s="73"/>
      <c r="GEP68" s="73"/>
      <c r="GEQ68" s="73"/>
      <c r="GER68" s="73"/>
      <c r="GES68" s="73"/>
      <c r="GET68" s="73"/>
      <c r="GEU68" s="73"/>
      <c r="GEV68" s="73"/>
      <c r="GEW68" s="73"/>
      <c r="GEX68" s="73"/>
      <c r="GEY68" s="73"/>
      <c r="GEZ68" s="73"/>
      <c r="GFA68" s="73"/>
      <c r="GFB68" s="73"/>
      <c r="GFC68" s="73"/>
      <c r="GFD68" s="73"/>
      <c r="GFE68" s="73"/>
      <c r="GFF68" s="73"/>
      <c r="GFG68" s="73"/>
      <c r="GFH68" s="73"/>
      <c r="GFI68" s="73"/>
      <c r="GFJ68" s="73"/>
      <c r="GFK68" s="73"/>
      <c r="GFL68" s="73"/>
      <c r="GFM68" s="73"/>
      <c r="GFN68" s="73"/>
      <c r="GFO68" s="73"/>
      <c r="GFP68" s="73"/>
      <c r="GFQ68" s="73"/>
      <c r="GFR68" s="73"/>
      <c r="GFS68" s="73"/>
      <c r="GFT68" s="73"/>
      <c r="GFU68" s="73"/>
      <c r="GFV68" s="73"/>
      <c r="GFW68" s="73"/>
      <c r="GFX68" s="73"/>
      <c r="GFY68" s="73"/>
      <c r="GFZ68" s="73"/>
      <c r="GGA68" s="73"/>
      <c r="GGB68" s="73"/>
      <c r="GGC68" s="73"/>
      <c r="GGD68" s="73"/>
      <c r="GGE68" s="73"/>
      <c r="GGF68" s="73"/>
      <c r="GGG68" s="73"/>
      <c r="GGH68" s="73"/>
      <c r="GGI68" s="73"/>
      <c r="GGJ68" s="73"/>
      <c r="GGK68" s="73"/>
      <c r="GGL68" s="73"/>
      <c r="GGM68" s="73"/>
      <c r="GGN68" s="73"/>
      <c r="GGO68" s="73"/>
      <c r="GGP68" s="73"/>
      <c r="GGQ68" s="73"/>
      <c r="GGR68" s="73"/>
      <c r="GGS68" s="73"/>
      <c r="GGT68" s="73"/>
      <c r="GGU68" s="73"/>
      <c r="GGV68" s="73"/>
      <c r="GGW68" s="73"/>
      <c r="GGX68" s="73"/>
      <c r="GGY68" s="73"/>
      <c r="GGZ68" s="73"/>
      <c r="GHA68" s="73"/>
      <c r="GHB68" s="73"/>
      <c r="GHC68" s="73"/>
      <c r="GHD68" s="73"/>
      <c r="GHE68" s="73"/>
      <c r="GHF68" s="73"/>
      <c r="GHG68" s="73"/>
      <c r="GHH68" s="73"/>
      <c r="GHI68" s="73"/>
      <c r="GHJ68" s="73"/>
      <c r="GHK68" s="73"/>
      <c r="GHL68" s="73"/>
      <c r="GHM68" s="73"/>
      <c r="GHN68" s="73"/>
      <c r="GHO68" s="73"/>
      <c r="GHP68" s="73"/>
      <c r="GHQ68" s="73"/>
      <c r="GHR68" s="73"/>
      <c r="GHS68" s="73"/>
      <c r="GHT68" s="73"/>
      <c r="GHU68" s="73"/>
      <c r="GHV68" s="73"/>
      <c r="GHW68" s="73"/>
      <c r="GHX68" s="73"/>
      <c r="GHY68" s="73"/>
      <c r="GHZ68" s="73"/>
      <c r="GIA68" s="73"/>
      <c r="GIB68" s="73"/>
      <c r="GIC68" s="73"/>
      <c r="GID68" s="73"/>
      <c r="GIE68" s="73"/>
      <c r="GIF68" s="73"/>
      <c r="GIG68" s="73"/>
      <c r="GIH68" s="73"/>
      <c r="GII68" s="73"/>
      <c r="GIJ68" s="73"/>
      <c r="GIK68" s="73"/>
      <c r="GIL68" s="73"/>
      <c r="GIM68" s="73"/>
      <c r="GIN68" s="73"/>
      <c r="GIO68" s="73"/>
      <c r="GIP68" s="73"/>
      <c r="GIQ68" s="73"/>
      <c r="GIR68" s="73"/>
      <c r="GIS68" s="73"/>
      <c r="GIT68" s="73"/>
      <c r="GIU68" s="73"/>
      <c r="GIV68" s="73"/>
      <c r="GIW68" s="73"/>
      <c r="GIX68" s="73"/>
      <c r="GIY68" s="73"/>
      <c r="GIZ68" s="73"/>
      <c r="GJA68" s="73"/>
      <c r="GJB68" s="73"/>
      <c r="GJC68" s="73"/>
      <c r="GJD68" s="73"/>
      <c r="GJE68" s="73"/>
      <c r="GJF68" s="73"/>
      <c r="GJG68" s="73"/>
      <c r="GJH68" s="73"/>
      <c r="GJI68" s="73"/>
      <c r="GJJ68" s="73"/>
      <c r="GJK68" s="73"/>
      <c r="GJL68" s="73"/>
      <c r="GJM68" s="73"/>
      <c r="GJN68" s="73"/>
      <c r="GJO68" s="73"/>
      <c r="GJP68" s="73"/>
      <c r="GJQ68" s="73"/>
      <c r="GJR68" s="73"/>
      <c r="GJS68" s="73"/>
      <c r="GJT68" s="73"/>
      <c r="GJU68" s="73"/>
      <c r="GJV68" s="73"/>
      <c r="GJW68" s="73"/>
      <c r="GJX68" s="73"/>
      <c r="GJY68" s="73"/>
      <c r="GJZ68" s="73"/>
      <c r="GKA68" s="73"/>
      <c r="GKB68" s="73"/>
      <c r="GKC68" s="73"/>
      <c r="GKD68" s="73"/>
      <c r="GKE68" s="73"/>
      <c r="GKF68" s="73"/>
      <c r="GKG68" s="73"/>
      <c r="GKH68" s="73"/>
      <c r="GKI68" s="73"/>
      <c r="GKJ68" s="73"/>
      <c r="GKK68" s="73"/>
      <c r="GKL68" s="73"/>
      <c r="GKM68" s="73"/>
      <c r="GKN68" s="73"/>
      <c r="GKO68" s="73"/>
      <c r="GKP68" s="73"/>
      <c r="GKQ68" s="73"/>
      <c r="GKR68" s="73"/>
      <c r="GKS68" s="73"/>
      <c r="GKT68" s="73"/>
      <c r="GKU68" s="73"/>
      <c r="GKV68" s="73"/>
      <c r="GKW68" s="73"/>
      <c r="GKX68" s="73"/>
      <c r="GKY68" s="73"/>
      <c r="GKZ68" s="73"/>
      <c r="GLA68" s="73"/>
      <c r="GLB68" s="73"/>
      <c r="GLC68" s="73"/>
      <c r="GLD68" s="73"/>
      <c r="GLE68" s="73"/>
      <c r="GLF68" s="73"/>
      <c r="GLG68" s="73"/>
      <c r="GLH68" s="73"/>
      <c r="GLI68" s="73"/>
      <c r="GLJ68" s="73"/>
      <c r="GLK68" s="73"/>
      <c r="GLL68" s="73"/>
      <c r="GLM68" s="73"/>
      <c r="GLN68" s="73"/>
      <c r="GLO68" s="73"/>
      <c r="GLP68" s="73"/>
      <c r="GLQ68" s="73"/>
      <c r="GLR68" s="73"/>
      <c r="GLS68" s="73"/>
      <c r="GLT68" s="73"/>
      <c r="GLU68" s="73"/>
      <c r="GLV68" s="73"/>
      <c r="GLW68" s="73"/>
      <c r="GLX68" s="73"/>
      <c r="GLY68" s="73"/>
      <c r="GLZ68" s="73"/>
      <c r="GMA68" s="73"/>
      <c r="GMB68" s="73"/>
      <c r="GMC68" s="73"/>
      <c r="GMD68" s="73"/>
      <c r="GME68" s="73"/>
      <c r="GMF68" s="73"/>
      <c r="GMG68" s="73"/>
      <c r="GMH68" s="73"/>
      <c r="GMI68" s="73"/>
      <c r="GMJ68" s="73"/>
      <c r="GMK68" s="73"/>
      <c r="GML68" s="73"/>
      <c r="GMM68" s="73"/>
      <c r="GMN68" s="73"/>
      <c r="GMO68" s="73"/>
      <c r="GMP68" s="73"/>
      <c r="GMQ68" s="73"/>
      <c r="GMR68" s="73"/>
      <c r="GMS68" s="73"/>
      <c r="GMT68" s="73"/>
      <c r="GMU68" s="73"/>
      <c r="GMV68" s="73"/>
      <c r="GMW68" s="73"/>
      <c r="GMX68" s="73"/>
      <c r="GMY68" s="73"/>
      <c r="GMZ68" s="73"/>
      <c r="GNA68" s="73"/>
      <c r="GNB68" s="73"/>
      <c r="GNC68" s="73"/>
      <c r="GND68" s="73"/>
      <c r="GNE68" s="73"/>
      <c r="GNF68" s="73"/>
      <c r="GNG68" s="73"/>
      <c r="GNH68" s="73"/>
      <c r="GNI68" s="73"/>
      <c r="GNJ68" s="73"/>
      <c r="GNK68" s="73"/>
      <c r="GNL68" s="73"/>
      <c r="GNM68" s="73"/>
      <c r="GNN68" s="73"/>
      <c r="GNO68" s="73"/>
      <c r="GNP68" s="73"/>
      <c r="GNQ68" s="73"/>
      <c r="GNR68" s="73"/>
      <c r="GNS68" s="73"/>
      <c r="GNT68" s="73"/>
      <c r="GNU68" s="73"/>
      <c r="GNV68" s="73"/>
      <c r="GNW68" s="73"/>
      <c r="GNX68" s="73"/>
      <c r="GNY68" s="73"/>
      <c r="GNZ68" s="73"/>
      <c r="GOA68" s="73"/>
      <c r="GOB68" s="73"/>
      <c r="GOC68" s="73"/>
      <c r="GOD68" s="73"/>
      <c r="GOE68" s="73"/>
      <c r="GOF68" s="73"/>
      <c r="GOG68" s="73"/>
      <c r="GOH68" s="73"/>
      <c r="GOI68" s="73"/>
      <c r="GOJ68" s="73"/>
      <c r="GOK68" s="73"/>
      <c r="GOL68" s="73"/>
      <c r="GOM68" s="73"/>
      <c r="GON68" s="73"/>
      <c r="GOO68" s="73"/>
      <c r="GOP68" s="73"/>
      <c r="GOQ68" s="73"/>
      <c r="GOR68" s="73"/>
      <c r="GOS68" s="73"/>
      <c r="GOT68" s="73"/>
      <c r="GOU68" s="73"/>
      <c r="GOV68" s="73"/>
      <c r="GOW68" s="73"/>
      <c r="GOX68" s="73"/>
      <c r="GOY68" s="73"/>
      <c r="GOZ68" s="73"/>
      <c r="GPA68" s="73"/>
      <c r="GPB68" s="73"/>
      <c r="GPC68" s="73"/>
      <c r="GPD68" s="73"/>
      <c r="GPE68" s="73"/>
      <c r="GPF68" s="73"/>
      <c r="GPG68" s="73"/>
      <c r="GPH68" s="73"/>
      <c r="GPI68" s="73"/>
      <c r="GPJ68" s="73"/>
      <c r="GPK68" s="73"/>
      <c r="GPL68" s="73"/>
      <c r="GPM68" s="73"/>
      <c r="GPN68" s="73"/>
      <c r="GPO68" s="73"/>
      <c r="GPP68" s="73"/>
      <c r="GPQ68" s="73"/>
      <c r="GPR68" s="73"/>
      <c r="GPS68" s="73"/>
      <c r="GPT68" s="73"/>
      <c r="GPU68" s="73"/>
      <c r="GPV68" s="73"/>
      <c r="GPW68" s="73"/>
      <c r="GPX68" s="73"/>
      <c r="GPY68" s="73"/>
      <c r="GPZ68" s="73"/>
      <c r="GQA68" s="73"/>
      <c r="GQB68" s="73"/>
      <c r="GQC68" s="73"/>
      <c r="GQD68" s="73"/>
      <c r="GQE68" s="73"/>
      <c r="GQF68" s="73"/>
      <c r="GQG68" s="73"/>
      <c r="GQH68" s="73"/>
      <c r="GQI68" s="73"/>
      <c r="GQJ68" s="73"/>
      <c r="GQK68" s="73"/>
      <c r="GQL68" s="73"/>
      <c r="GQM68" s="73"/>
      <c r="GQN68" s="73"/>
      <c r="GQO68" s="73"/>
      <c r="GQP68" s="73"/>
      <c r="GQQ68" s="73"/>
      <c r="GQR68" s="73"/>
      <c r="GQS68" s="73"/>
      <c r="GQT68" s="73"/>
      <c r="GQU68" s="73"/>
      <c r="GQV68" s="73"/>
      <c r="GQW68" s="73"/>
      <c r="GQX68" s="73"/>
      <c r="GQY68" s="73"/>
      <c r="GQZ68" s="73"/>
      <c r="GRA68" s="73"/>
      <c r="GRB68" s="73"/>
      <c r="GRC68" s="73"/>
      <c r="GRD68" s="73"/>
      <c r="GRE68" s="73"/>
      <c r="GRF68" s="73"/>
      <c r="GRG68" s="73"/>
      <c r="GRH68" s="73"/>
      <c r="GRI68" s="73"/>
      <c r="GRJ68" s="73"/>
      <c r="GRK68" s="73"/>
      <c r="GRL68" s="73"/>
      <c r="GRM68" s="73"/>
      <c r="GRN68" s="73"/>
      <c r="GRO68" s="73"/>
      <c r="GRP68" s="73"/>
      <c r="GRQ68" s="73"/>
      <c r="GRR68" s="73"/>
      <c r="GRS68" s="73"/>
      <c r="GRT68" s="73"/>
      <c r="GRU68" s="73"/>
      <c r="GRV68" s="73"/>
      <c r="GRW68" s="73"/>
      <c r="GRX68" s="73"/>
      <c r="GRY68" s="73"/>
      <c r="GRZ68" s="73"/>
      <c r="GSA68" s="73"/>
      <c r="GSB68" s="73"/>
      <c r="GSC68" s="73"/>
      <c r="GSD68" s="73"/>
      <c r="GSE68" s="73"/>
      <c r="GSF68" s="73"/>
      <c r="GSG68" s="73"/>
      <c r="GSH68" s="73"/>
      <c r="GSI68" s="73"/>
      <c r="GSJ68" s="73"/>
      <c r="GSK68" s="73"/>
      <c r="GSL68" s="73"/>
      <c r="GSM68" s="73"/>
      <c r="GSN68" s="73"/>
      <c r="GSO68" s="73"/>
      <c r="GSP68" s="73"/>
      <c r="GSQ68" s="73"/>
      <c r="GSR68" s="73"/>
      <c r="GSS68" s="73"/>
      <c r="GST68" s="73"/>
      <c r="GSU68" s="73"/>
      <c r="GSV68" s="73"/>
      <c r="GSW68" s="73"/>
      <c r="GSX68" s="73"/>
      <c r="GSY68" s="73"/>
      <c r="GSZ68" s="73"/>
      <c r="GTA68" s="73"/>
      <c r="GTB68" s="73"/>
      <c r="GTC68" s="73"/>
      <c r="GTD68" s="73"/>
      <c r="GTE68" s="73"/>
      <c r="GTF68" s="73"/>
      <c r="GTG68" s="73"/>
      <c r="GTH68" s="73"/>
      <c r="GTI68" s="73"/>
      <c r="GTJ68" s="73"/>
      <c r="GTK68" s="73"/>
      <c r="GTL68" s="73"/>
      <c r="GTM68" s="73"/>
      <c r="GTN68" s="73"/>
      <c r="GTO68" s="73"/>
      <c r="GTP68" s="73"/>
      <c r="GTQ68" s="73"/>
      <c r="GTR68" s="73"/>
      <c r="GTS68" s="73"/>
      <c r="GTT68" s="73"/>
      <c r="GTU68" s="73"/>
      <c r="GTV68" s="73"/>
      <c r="GTW68" s="73"/>
      <c r="GTX68" s="73"/>
      <c r="GTY68" s="73"/>
      <c r="GTZ68" s="73"/>
      <c r="GUA68" s="73"/>
      <c r="GUB68" s="73"/>
      <c r="GUC68" s="73"/>
      <c r="GUD68" s="73"/>
      <c r="GUE68" s="73"/>
      <c r="GUF68" s="73"/>
      <c r="GUG68" s="73"/>
      <c r="GUH68" s="73"/>
      <c r="GUI68" s="73"/>
      <c r="GUJ68" s="73"/>
      <c r="GUK68" s="73"/>
      <c r="GUL68" s="73"/>
      <c r="GUM68" s="73"/>
      <c r="GUN68" s="73"/>
      <c r="GUO68" s="73"/>
      <c r="GUP68" s="73"/>
      <c r="GUQ68" s="73"/>
      <c r="GUR68" s="73"/>
      <c r="GUS68" s="73"/>
      <c r="GUT68" s="73"/>
      <c r="GUU68" s="73"/>
      <c r="GUV68" s="73"/>
      <c r="GUW68" s="73"/>
      <c r="GUX68" s="73"/>
      <c r="GUY68" s="73"/>
      <c r="GUZ68" s="73"/>
      <c r="GVA68" s="73"/>
      <c r="GVB68" s="73"/>
      <c r="GVC68" s="73"/>
      <c r="GVD68" s="73"/>
      <c r="GVE68" s="73"/>
      <c r="GVF68" s="73"/>
      <c r="GVG68" s="73"/>
      <c r="GVH68" s="73"/>
      <c r="GVI68" s="73"/>
      <c r="GVJ68" s="73"/>
      <c r="GVK68" s="73"/>
      <c r="GVL68" s="73"/>
      <c r="GVM68" s="73"/>
      <c r="GVN68" s="73"/>
      <c r="GVO68" s="73"/>
      <c r="GVP68" s="73"/>
      <c r="GVQ68" s="73"/>
      <c r="GVR68" s="73"/>
      <c r="GVS68" s="73"/>
      <c r="GVT68" s="73"/>
      <c r="GVU68" s="73"/>
      <c r="GVV68" s="73"/>
      <c r="GVW68" s="73"/>
      <c r="GVX68" s="73"/>
      <c r="GVY68" s="73"/>
      <c r="GVZ68" s="73"/>
      <c r="GWA68" s="73"/>
      <c r="GWB68" s="73"/>
      <c r="GWC68" s="73"/>
      <c r="GWD68" s="73"/>
      <c r="GWE68" s="73"/>
      <c r="GWF68" s="73"/>
      <c r="GWG68" s="73"/>
      <c r="GWH68" s="73"/>
      <c r="GWI68" s="73"/>
      <c r="GWJ68" s="73"/>
      <c r="GWK68" s="73"/>
      <c r="GWL68" s="73"/>
      <c r="GWM68" s="73"/>
      <c r="GWN68" s="73"/>
      <c r="GWO68" s="73"/>
      <c r="GWP68" s="73"/>
      <c r="GWQ68" s="73"/>
      <c r="GWR68" s="73"/>
      <c r="GWS68" s="73"/>
      <c r="GWT68" s="73"/>
      <c r="GWU68" s="73"/>
      <c r="GWV68" s="73"/>
      <c r="GWW68" s="73"/>
      <c r="GWX68" s="73"/>
      <c r="GWY68" s="73"/>
      <c r="GWZ68" s="73"/>
      <c r="GXA68" s="73"/>
      <c r="GXB68" s="73"/>
      <c r="GXC68" s="73"/>
      <c r="GXD68" s="73"/>
      <c r="GXE68" s="73"/>
      <c r="GXF68" s="73"/>
      <c r="GXG68" s="73"/>
      <c r="GXH68" s="73"/>
      <c r="GXI68" s="73"/>
      <c r="GXJ68" s="73"/>
      <c r="GXK68" s="73"/>
      <c r="GXL68" s="73"/>
      <c r="GXM68" s="73"/>
      <c r="GXN68" s="73"/>
      <c r="GXO68" s="73"/>
      <c r="GXP68" s="73"/>
      <c r="GXQ68" s="73"/>
      <c r="GXR68" s="73"/>
      <c r="GXS68" s="73"/>
      <c r="GXT68" s="73"/>
      <c r="GXU68" s="73"/>
      <c r="GXV68" s="73"/>
      <c r="GXW68" s="73"/>
      <c r="GXX68" s="73"/>
      <c r="GXY68" s="73"/>
      <c r="GXZ68" s="73"/>
      <c r="GYA68" s="73"/>
      <c r="GYB68" s="73"/>
      <c r="GYC68" s="73"/>
      <c r="GYD68" s="73"/>
      <c r="GYE68" s="73"/>
      <c r="GYF68" s="73"/>
      <c r="GYG68" s="73"/>
      <c r="GYH68" s="73"/>
      <c r="GYI68" s="73"/>
      <c r="GYJ68" s="73"/>
      <c r="GYK68" s="73"/>
      <c r="GYL68" s="73"/>
      <c r="GYM68" s="73"/>
      <c r="GYN68" s="73"/>
      <c r="GYO68" s="73"/>
      <c r="GYP68" s="73"/>
      <c r="GYQ68" s="73"/>
      <c r="GYR68" s="73"/>
      <c r="GYS68" s="73"/>
      <c r="GYT68" s="73"/>
      <c r="GYU68" s="73"/>
      <c r="GYV68" s="73"/>
      <c r="GYW68" s="73"/>
      <c r="GYX68" s="73"/>
      <c r="GYY68" s="73"/>
      <c r="GYZ68" s="73"/>
      <c r="GZA68" s="73"/>
      <c r="GZB68" s="73"/>
      <c r="GZC68" s="73"/>
      <c r="GZD68" s="73"/>
      <c r="GZE68" s="73"/>
      <c r="GZF68" s="73"/>
      <c r="GZG68" s="73"/>
      <c r="GZH68" s="73"/>
      <c r="GZI68" s="73"/>
      <c r="GZJ68" s="73"/>
      <c r="GZK68" s="73"/>
      <c r="GZL68" s="73"/>
      <c r="GZM68" s="73"/>
      <c r="GZN68" s="73"/>
      <c r="GZO68" s="73"/>
      <c r="GZP68" s="73"/>
      <c r="GZQ68" s="73"/>
      <c r="GZR68" s="73"/>
      <c r="GZS68" s="73"/>
      <c r="GZT68" s="73"/>
      <c r="GZU68" s="73"/>
      <c r="GZV68" s="73"/>
      <c r="GZW68" s="73"/>
      <c r="GZX68" s="73"/>
      <c r="GZY68" s="73"/>
      <c r="GZZ68" s="73"/>
      <c r="HAA68" s="73"/>
      <c r="HAB68" s="73"/>
      <c r="HAC68" s="73"/>
      <c r="HAD68" s="73"/>
      <c r="HAE68" s="73"/>
      <c r="HAF68" s="73"/>
      <c r="HAG68" s="73"/>
      <c r="HAH68" s="73"/>
      <c r="HAI68" s="73"/>
      <c r="HAJ68" s="73"/>
      <c r="HAK68" s="73"/>
      <c r="HAL68" s="73"/>
      <c r="HAM68" s="73"/>
      <c r="HAN68" s="73"/>
      <c r="HAO68" s="73"/>
      <c r="HAP68" s="73"/>
      <c r="HAQ68" s="73"/>
      <c r="HAR68" s="73"/>
      <c r="HAS68" s="73"/>
      <c r="HAT68" s="73"/>
      <c r="HAU68" s="73"/>
      <c r="HAV68" s="73"/>
      <c r="HAW68" s="73"/>
      <c r="HAX68" s="73"/>
      <c r="HAY68" s="73"/>
      <c r="HAZ68" s="73"/>
      <c r="HBA68" s="73"/>
      <c r="HBB68" s="73"/>
      <c r="HBC68" s="73"/>
      <c r="HBD68" s="73"/>
      <c r="HBE68" s="73"/>
      <c r="HBF68" s="73"/>
      <c r="HBG68" s="73"/>
      <c r="HBH68" s="73"/>
      <c r="HBI68" s="73"/>
      <c r="HBJ68" s="73"/>
      <c r="HBK68" s="73"/>
      <c r="HBL68" s="73"/>
      <c r="HBM68" s="73"/>
      <c r="HBN68" s="73"/>
      <c r="HBO68" s="73"/>
      <c r="HBP68" s="73"/>
      <c r="HBQ68" s="73"/>
      <c r="HBR68" s="73"/>
      <c r="HBS68" s="73"/>
      <c r="HBT68" s="73"/>
      <c r="HBU68" s="73"/>
      <c r="HBV68" s="73"/>
      <c r="HBW68" s="73"/>
      <c r="HBX68" s="73"/>
      <c r="HBY68" s="73"/>
      <c r="HBZ68" s="73"/>
      <c r="HCA68" s="73"/>
      <c r="HCB68" s="73"/>
      <c r="HCC68" s="73"/>
      <c r="HCD68" s="73"/>
      <c r="HCE68" s="73"/>
      <c r="HCF68" s="73"/>
      <c r="HCG68" s="73"/>
      <c r="HCH68" s="73"/>
      <c r="HCI68" s="73"/>
      <c r="HCJ68" s="73"/>
      <c r="HCK68" s="73"/>
      <c r="HCL68" s="73"/>
      <c r="HCM68" s="73"/>
      <c r="HCN68" s="73"/>
      <c r="HCO68" s="73"/>
      <c r="HCP68" s="73"/>
      <c r="HCQ68" s="73"/>
      <c r="HCR68" s="73"/>
      <c r="HCS68" s="73"/>
      <c r="HCT68" s="73"/>
      <c r="HCU68" s="73"/>
      <c r="HCV68" s="73"/>
      <c r="HCW68" s="73"/>
      <c r="HCX68" s="73"/>
      <c r="HCY68" s="73"/>
      <c r="HCZ68" s="73"/>
      <c r="HDA68" s="73"/>
      <c r="HDB68" s="73"/>
      <c r="HDC68" s="73"/>
      <c r="HDD68" s="73"/>
      <c r="HDE68" s="73"/>
      <c r="HDF68" s="73"/>
      <c r="HDG68" s="73"/>
      <c r="HDH68" s="73"/>
      <c r="HDI68" s="73"/>
      <c r="HDJ68" s="73"/>
      <c r="HDK68" s="73"/>
      <c r="HDL68" s="73"/>
      <c r="HDM68" s="73"/>
      <c r="HDN68" s="73"/>
      <c r="HDO68" s="73"/>
      <c r="HDP68" s="73"/>
      <c r="HDQ68" s="73"/>
      <c r="HDR68" s="73"/>
      <c r="HDS68" s="73"/>
      <c r="HDT68" s="73"/>
      <c r="HDU68" s="73"/>
      <c r="HDV68" s="73"/>
      <c r="HDW68" s="73"/>
      <c r="HDX68" s="73"/>
      <c r="HDY68" s="73"/>
      <c r="HDZ68" s="73"/>
      <c r="HEA68" s="73"/>
      <c r="HEB68" s="73"/>
      <c r="HEC68" s="73"/>
      <c r="HED68" s="73"/>
      <c r="HEE68" s="73"/>
      <c r="HEF68" s="73"/>
      <c r="HEG68" s="73"/>
      <c r="HEH68" s="73"/>
      <c r="HEI68" s="73"/>
      <c r="HEJ68" s="73"/>
      <c r="HEK68" s="73"/>
      <c r="HEL68" s="73"/>
      <c r="HEM68" s="73"/>
      <c r="HEN68" s="73"/>
      <c r="HEO68" s="73"/>
      <c r="HEP68" s="73"/>
      <c r="HEQ68" s="73"/>
      <c r="HER68" s="73"/>
      <c r="HES68" s="73"/>
      <c r="HET68" s="73"/>
      <c r="HEU68" s="73"/>
      <c r="HEV68" s="73"/>
      <c r="HEW68" s="73"/>
      <c r="HEX68" s="73"/>
      <c r="HEY68" s="73"/>
      <c r="HEZ68" s="73"/>
      <c r="HFA68" s="73"/>
      <c r="HFB68" s="73"/>
      <c r="HFC68" s="73"/>
      <c r="HFD68" s="73"/>
      <c r="HFE68" s="73"/>
      <c r="HFF68" s="73"/>
      <c r="HFG68" s="73"/>
      <c r="HFH68" s="73"/>
      <c r="HFI68" s="73"/>
      <c r="HFJ68" s="73"/>
      <c r="HFK68" s="73"/>
      <c r="HFL68" s="73"/>
      <c r="HFM68" s="73"/>
      <c r="HFN68" s="73"/>
      <c r="HFO68" s="73"/>
      <c r="HFP68" s="73"/>
      <c r="HFQ68" s="73"/>
      <c r="HFR68" s="73"/>
      <c r="HFS68" s="73"/>
      <c r="HFT68" s="73"/>
      <c r="HFU68" s="73"/>
      <c r="HFV68" s="73"/>
      <c r="HFW68" s="73"/>
      <c r="HFX68" s="73"/>
      <c r="HFY68" s="73"/>
      <c r="HFZ68" s="73"/>
      <c r="HGA68" s="73"/>
      <c r="HGB68" s="73"/>
      <c r="HGC68" s="73"/>
      <c r="HGD68" s="73"/>
      <c r="HGE68" s="73"/>
      <c r="HGF68" s="73"/>
      <c r="HGG68" s="73"/>
      <c r="HGH68" s="73"/>
      <c r="HGI68" s="73"/>
      <c r="HGJ68" s="73"/>
      <c r="HGK68" s="73"/>
      <c r="HGL68" s="73"/>
      <c r="HGM68" s="73"/>
      <c r="HGN68" s="73"/>
      <c r="HGO68" s="73"/>
      <c r="HGP68" s="73"/>
      <c r="HGQ68" s="73"/>
      <c r="HGR68" s="73"/>
      <c r="HGS68" s="73"/>
      <c r="HGT68" s="73"/>
      <c r="HGU68" s="73"/>
      <c r="HGV68" s="73"/>
      <c r="HGW68" s="73"/>
      <c r="HGX68" s="73"/>
      <c r="HGY68" s="73"/>
      <c r="HGZ68" s="73"/>
      <c r="HHA68" s="73"/>
      <c r="HHB68" s="73"/>
      <c r="HHC68" s="73"/>
      <c r="HHD68" s="73"/>
      <c r="HHE68" s="73"/>
      <c r="HHF68" s="73"/>
      <c r="HHG68" s="73"/>
      <c r="HHH68" s="73"/>
      <c r="HHI68" s="73"/>
      <c r="HHJ68" s="73"/>
      <c r="HHK68" s="73"/>
      <c r="HHL68" s="73"/>
      <c r="HHM68" s="73"/>
      <c r="HHN68" s="73"/>
      <c r="HHO68" s="73"/>
      <c r="HHP68" s="73"/>
      <c r="HHQ68" s="73"/>
      <c r="HHR68" s="73"/>
      <c r="HHS68" s="73"/>
      <c r="HHT68" s="73"/>
      <c r="HHU68" s="73"/>
      <c r="HHV68" s="73"/>
      <c r="HHW68" s="73"/>
      <c r="HHX68" s="73"/>
      <c r="HHY68" s="73"/>
      <c r="HHZ68" s="73"/>
      <c r="HIA68" s="73"/>
      <c r="HIB68" s="73"/>
      <c r="HIC68" s="73"/>
      <c r="HID68" s="73"/>
      <c r="HIE68" s="73"/>
      <c r="HIF68" s="73"/>
      <c r="HIG68" s="73"/>
      <c r="HIH68" s="73"/>
      <c r="HII68" s="73"/>
      <c r="HIJ68" s="73"/>
      <c r="HIK68" s="73"/>
      <c r="HIL68" s="73"/>
      <c r="HIM68" s="73"/>
      <c r="HIN68" s="73"/>
      <c r="HIO68" s="73"/>
      <c r="HIP68" s="73"/>
      <c r="HIQ68" s="73"/>
      <c r="HIR68" s="73"/>
      <c r="HIS68" s="73"/>
      <c r="HIT68" s="73"/>
      <c r="HIU68" s="73"/>
      <c r="HIV68" s="73"/>
      <c r="HIW68" s="73"/>
      <c r="HIX68" s="73"/>
      <c r="HIY68" s="73"/>
      <c r="HIZ68" s="73"/>
      <c r="HJA68" s="73"/>
      <c r="HJB68" s="73"/>
      <c r="HJC68" s="73"/>
      <c r="HJD68" s="73"/>
      <c r="HJE68" s="73"/>
      <c r="HJF68" s="73"/>
      <c r="HJG68" s="73"/>
      <c r="HJH68" s="73"/>
      <c r="HJI68" s="73"/>
      <c r="HJJ68" s="73"/>
      <c r="HJK68" s="73"/>
      <c r="HJL68" s="73"/>
      <c r="HJM68" s="73"/>
      <c r="HJN68" s="73"/>
      <c r="HJO68" s="73"/>
      <c r="HJP68" s="73"/>
      <c r="HJQ68" s="73"/>
      <c r="HJR68" s="73"/>
      <c r="HJS68" s="73"/>
      <c r="HJT68" s="73"/>
      <c r="HJU68" s="73"/>
      <c r="HJV68" s="73"/>
      <c r="HJW68" s="73"/>
      <c r="HJX68" s="73"/>
      <c r="HJY68" s="73"/>
      <c r="HJZ68" s="73"/>
      <c r="HKA68" s="73"/>
      <c r="HKB68" s="73"/>
      <c r="HKC68" s="73"/>
      <c r="HKD68" s="73"/>
      <c r="HKE68" s="73"/>
      <c r="HKF68" s="73"/>
      <c r="HKG68" s="73"/>
      <c r="HKH68" s="73"/>
      <c r="HKI68" s="73"/>
      <c r="HKJ68" s="73"/>
      <c r="HKK68" s="73"/>
      <c r="HKL68" s="73"/>
      <c r="HKM68" s="73"/>
      <c r="HKN68" s="73"/>
      <c r="HKO68" s="73"/>
      <c r="HKP68" s="73"/>
      <c r="HKQ68" s="73"/>
      <c r="HKR68" s="73"/>
      <c r="HKS68" s="73"/>
      <c r="HKT68" s="73"/>
      <c r="HKU68" s="73"/>
      <c r="HKV68" s="73"/>
      <c r="HKW68" s="73"/>
      <c r="HKX68" s="73"/>
      <c r="HKY68" s="73"/>
      <c r="HKZ68" s="73"/>
      <c r="HLA68" s="73"/>
      <c r="HLB68" s="73"/>
      <c r="HLC68" s="73"/>
      <c r="HLD68" s="73"/>
      <c r="HLE68" s="73"/>
      <c r="HLF68" s="73"/>
      <c r="HLG68" s="73"/>
      <c r="HLH68" s="73"/>
      <c r="HLI68" s="73"/>
      <c r="HLJ68" s="73"/>
      <c r="HLK68" s="73"/>
      <c r="HLL68" s="73"/>
      <c r="HLM68" s="73"/>
      <c r="HLN68" s="73"/>
      <c r="HLO68" s="73"/>
      <c r="HLP68" s="73"/>
      <c r="HLQ68" s="73"/>
      <c r="HLR68" s="73"/>
      <c r="HLS68" s="73"/>
      <c r="HLT68" s="73"/>
      <c r="HLU68" s="73"/>
      <c r="HLV68" s="73"/>
      <c r="HLW68" s="73"/>
      <c r="HLX68" s="73"/>
      <c r="HLY68" s="73"/>
      <c r="HLZ68" s="73"/>
      <c r="HMA68" s="73"/>
      <c r="HMB68" s="73"/>
      <c r="HMC68" s="73"/>
      <c r="HMD68" s="73"/>
      <c r="HME68" s="73"/>
      <c r="HMF68" s="73"/>
      <c r="HMG68" s="73"/>
      <c r="HMH68" s="73"/>
      <c r="HMI68" s="73"/>
      <c r="HMJ68" s="73"/>
      <c r="HMK68" s="73"/>
      <c r="HML68" s="73"/>
      <c r="HMM68" s="73"/>
      <c r="HMN68" s="73"/>
      <c r="HMO68" s="73"/>
      <c r="HMP68" s="73"/>
      <c r="HMQ68" s="73"/>
      <c r="HMR68" s="73"/>
      <c r="HMS68" s="73"/>
      <c r="HMT68" s="73"/>
      <c r="HMU68" s="73"/>
      <c r="HMV68" s="73"/>
      <c r="HMW68" s="73"/>
      <c r="HMX68" s="73"/>
      <c r="HMY68" s="73"/>
      <c r="HMZ68" s="73"/>
      <c r="HNA68" s="73"/>
      <c r="HNB68" s="73"/>
      <c r="HNC68" s="73"/>
      <c r="HND68" s="73"/>
      <c r="HNE68" s="73"/>
      <c r="HNF68" s="73"/>
      <c r="HNG68" s="73"/>
      <c r="HNH68" s="73"/>
      <c r="HNI68" s="73"/>
      <c r="HNJ68" s="73"/>
      <c r="HNK68" s="73"/>
      <c r="HNL68" s="73"/>
      <c r="HNM68" s="73"/>
      <c r="HNN68" s="73"/>
      <c r="HNO68" s="73"/>
      <c r="HNP68" s="73"/>
      <c r="HNQ68" s="73"/>
      <c r="HNR68" s="73"/>
      <c r="HNS68" s="73"/>
      <c r="HNT68" s="73"/>
      <c r="HNU68" s="73"/>
      <c r="HNV68" s="73"/>
      <c r="HNW68" s="73"/>
      <c r="HNX68" s="73"/>
      <c r="HNY68" s="73"/>
      <c r="HNZ68" s="73"/>
      <c r="HOA68" s="73"/>
      <c r="HOB68" s="73"/>
      <c r="HOC68" s="73"/>
      <c r="HOD68" s="73"/>
      <c r="HOE68" s="73"/>
      <c r="HOF68" s="73"/>
      <c r="HOG68" s="73"/>
      <c r="HOH68" s="73"/>
      <c r="HOI68" s="73"/>
      <c r="HOJ68" s="73"/>
      <c r="HOK68" s="73"/>
      <c r="HOL68" s="73"/>
      <c r="HOM68" s="73"/>
      <c r="HON68" s="73"/>
      <c r="HOO68" s="73"/>
      <c r="HOP68" s="73"/>
      <c r="HOQ68" s="73"/>
      <c r="HOR68" s="73"/>
      <c r="HOS68" s="73"/>
      <c r="HOT68" s="73"/>
      <c r="HOU68" s="73"/>
      <c r="HOV68" s="73"/>
      <c r="HOW68" s="73"/>
      <c r="HOX68" s="73"/>
      <c r="HOY68" s="73"/>
      <c r="HOZ68" s="73"/>
      <c r="HPA68" s="73"/>
      <c r="HPB68" s="73"/>
      <c r="HPC68" s="73"/>
      <c r="HPD68" s="73"/>
      <c r="HPE68" s="73"/>
      <c r="HPF68" s="73"/>
      <c r="HPG68" s="73"/>
      <c r="HPH68" s="73"/>
      <c r="HPI68" s="73"/>
      <c r="HPJ68" s="73"/>
      <c r="HPK68" s="73"/>
      <c r="HPL68" s="73"/>
      <c r="HPM68" s="73"/>
      <c r="HPN68" s="73"/>
      <c r="HPO68" s="73"/>
      <c r="HPP68" s="73"/>
      <c r="HPQ68" s="73"/>
      <c r="HPR68" s="73"/>
      <c r="HPS68" s="73"/>
      <c r="HPT68" s="73"/>
      <c r="HPU68" s="73"/>
      <c r="HPV68" s="73"/>
      <c r="HPW68" s="73"/>
      <c r="HPX68" s="73"/>
      <c r="HPY68" s="73"/>
      <c r="HPZ68" s="73"/>
      <c r="HQA68" s="73"/>
      <c r="HQB68" s="73"/>
      <c r="HQC68" s="73"/>
      <c r="HQD68" s="73"/>
      <c r="HQE68" s="73"/>
      <c r="HQF68" s="73"/>
      <c r="HQG68" s="73"/>
      <c r="HQH68" s="73"/>
      <c r="HQI68" s="73"/>
      <c r="HQJ68" s="73"/>
      <c r="HQK68" s="73"/>
      <c r="HQL68" s="73"/>
      <c r="HQM68" s="73"/>
      <c r="HQN68" s="73"/>
      <c r="HQO68" s="73"/>
      <c r="HQP68" s="73"/>
      <c r="HQQ68" s="73"/>
      <c r="HQR68" s="73"/>
      <c r="HQS68" s="73"/>
      <c r="HQT68" s="73"/>
      <c r="HQU68" s="73"/>
      <c r="HQV68" s="73"/>
      <c r="HQW68" s="73"/>
      <c r="HQX68" s="73"/>
      <c r="HQY68" s="73"/>
      <c r="HQZ68" s="73"/>
      <c r="HRA68" s="73"/>
      <c r="HRB68" s="73"/>
      <c r="HRC68" s="73"/>
      <c r="HRD68" s="73"/>
      <c r="HRE68" s="73"/>
      <c r="HRF68" s="73"/>
      <c r="HRG68" s="73"/>
      <c r="HRH68" s="73"/>
      <c r="HRI68" s="73"/>
      <c r="HRJ68" s="73"/>
      <c r="HRK68" s="73"/>
      <c r="HRL68" s="73"/>
      <c r="HRM68" s="73"/>
      <c r="HRN68" s="73"/>
      <c r="HRO68" s="73"/>
      <c r="HRP68" s="73"/>
      <c r="HRQ68" s="73"/>
      <c r="HRR68" s="73"/>
      <c r="HRS68" s="73"/>
      <c r="HRT68" s="73"/>
      <c r="HRU68" s="73"/>
      <c r="HRV68" s="73"/>
      <c r="HRW68" s="73"/>
      <c r="HRX68" s="73"/>
      <c r="HRY68" s="73"/>
      <c r="HRZ68" s="73"/>
      <c r="HSA68" s="73"/>
      <c r="HSB68" s="73"/>
      <c r="HSC68" s="73"/>
      <c r="HSD68" s="73"/>
      <c r="HSE68" s="73"/>
      <c r="HSF68" s="73"/>
      <c r="HSG68" s="73"/>
      <c r="HSH68" s="73"/>
      <c r="HSI68" s="73"/>
      <c r="HSJ68" s="73"/>
      <c r="HSK68" s="73"/>
      <c r="HSL68" s="73"/>
      <c r="HSM68" s="73"/>
      <c r="HSN68" s="73"/>
      <c r="HSO68" s="73"/>
      <c r="HSP68" s="73"/>
      <c r="HSQ68" s="73"/>
      <c r="HSR68" s="73"/>
      <c r="HSS68" s="73"/>
      <c r="HST68" s="73"/>
      <c r="HSU68" s="73"/>
      <c r="HSV68" s="73"/>
      <c r="HSW68" s="73"/>
      <c r="HSX68" s="73"/>
      <c r="HSY68" s="73"/>
      <c r="HSZ68" s="73"/>
      <c r="HTA68" s="73"/>
      <c r="HTB68" s="73"/>
      <c r="HTC68" s="73"/>
      <c r="HTD68" s="73"/>
      <c r="HTE68" s="73"/>
      <c r="HTF68" s="73"/>
      <c r="HTG68" s="73"/>
      <c r="HTH68" s="73"/>
      <c r="HTI68" s="73"/>
      <c r="HTJ68" s="73"/>
      <c r="HTK68" s="73"/>
      <c r="HTL68" s="73"/>
      <c r="HTM68" s="73"/>
      <c r="HTN68" s="73"/>
      <c r="HTO68" s="73"/>
      <c r="HTP68" s="73"/>
      <c r="HTQ68" s="73"/>
      <c r="HTR68" s="73"/>
      <c r="HTS68" s="73"/>
      <c r="HTT68" s="73"/>
      <c r="HTU68" s="73"/>
      <c r="HTV68" s="73"/>
      <c r="HTW68" s="73"/>
      <c r="HTX68" s="73"/>
      <c r="HTY68" s="73"/>
      <c r="HTZ68" s="73"/>
      <c r="HUA68" s="73"/>
      <c r="HUB68" s="73"/>
      <c r="HUC68" s="73"/>
      <c r="HUD68" s="73"/>
      <c r="HUE68" s="73"/>
      <c r="HUF68" s="73"/>
      <c r="HUG68" s="73"/>
      <c r="HUH68" s="73"/>
      <c r="HUI68" s="73"/>
      <c r="HUJ68" s="73"/>
      <c r="HUK68" s="73"/>
      <c r="HUL68" s="73"/>
      <c r="HUM68" s="73"/>
      <c r="HUN68" s="73"/>
      <c r="HUO68" s="73"/>
      <c r="HUP68" s="73"/>
      <c r="HUQ68" s="73"/>
      <c r="HUR68" s="73"/>
      <c r="HUS68" s="73"/>
      <c r="HUT68" s="73"/>
      <c r="HUU68" s="73"/>
      <c r="HUV68" s="73"/>
      <c r="HUW68" s="73"/>
      <c r="HUX68" s="73"/>
      <c r="HUY68" s="73"/>
      <c r="HUZ68" s="73"/>
      <c r="HVA68" s="73"/>
      <c r="HVB68" s="73"/>
      <c r="HVC68" s="73"/>
      <c r="HVD68" s="73"/>
      <c r="HVE68" s="73"/>
      <c r="HVF68" s="73"/>
      <c r="HVG68" s="73"/>
      <c r="HVH68" s="73"/>
      <c r="HVI68" s="73"/>
      <c r="HVJ68" s="73"/>
      <c r="HVK68" s="73"/>
      <c r="HVL68" s="73"/>
      <c r="HVM68" s="73"/>
      <c r="HVN68" s="73"/>
      <c r="HVO68" s="73"/>
      <c r="HVP68" s="73"/>
      <c r="HVQ68" s="73"/>
      <c r="HVR68" s="73"/>
      <c r="HVS68" s="73"/>
      <c r="HVT68" s="73"/>
      <c r="HVU68" s="73"/>
      <c r="HVV68" s="73"/>
      <c r="HVW68" s="73"/>
      <c r="HVX68" s="73"/>
      <c r="HVY68" s="73"/>
      <c r="HVZ68" s="73"/>
      <c r="HWA68" s="73"/>
      <c r="HWB68" s="73"/>
      <c r="HWC68" s="73"/>
      <c r="HWD68" s="73"/>
      <c r="HWE68" s="73"/>
      <c r="HWF68" s="73"/>
      <c r="HWG68" s="73"/>
      <c r="HWH68" s="73"/>
      <c r="HWI68" s="73"/>
      <c r="HWJ68" s="73"/>
      <c r="HWK68" s="73"/>
      <c r="HWL68" s="73"/>
      <c r="HWM68" s="73"/>
      <c r="HWN68" s="73"/>
      <c r="HWO68" s="73"/>
      <c r="HWP68" s="73"/>
      <c r="HWQ68" s="73"/>
      <c r="HWR68" s="73"/>
      <c r="HWS68" s="73"/>
      <c r="HWT68" s="73"/>
      <c r="HWU68" s="73"/>
      <c r="HWV68" s="73"/>
      <c r="HWW68" s="73"/>
      <c r="HWX68" s="73"/>
      <c r="HWY68" s="73"/>
      <c r="HWZ68" s="73"/>
      <c r="HXA68" s="73"/>
      <c r="HXB68" s="73"/>
      <c r="HXC68" s="73"/>
      <c r="HXD68" s="73"/>
      <c r="HXE68" s="73"/>
      <c r="HXF68" s="73"/>
      <c r="HXG68" s="73"/>
      <c r="HXH68" s="73"/>
      <c r="HXI68" s="73"/>
      <c r="HXJ68" s="73"/>
      <c r="HXK68" s="73"/>
      <c r="HXL68" s="73"/>
      <c r="HXM68" s="73"/>
      <c r="HXN68" s="73"/>
      <c r="HXO68" s="73"/>
      <c r="HXP68" s="73"/>
      <c r="HXQ68" s="73"/>
      <c r="HXR68" s="73"/>
      <c r="HXS68" s="73"/>
      <c r="HXT68" s="73"/>
      <c r="HXU68" s="73"/>
      <c r="HXV68" s="73"/>
      <c r="HXW68" s="73"/>
      <c r="HXX68" s="73"/>
      <c r="HXY68" s="73"/>
      <c r="HXZ68" s="73"/>
      <c r="HYA68" s="73"/>
      <c r="HYB68" s="73"/>
      <c r="HYC68" s="73"/>
      <c r="HYD68" s="73"/>
      <c r="HYE68" s="73"/>
      <c r="HYF68" s="73"/>
      <c r="HYG68" s="73"/>
      <c r="HYH68" s="73"/>
      <c r="HYI68" s="73"/>
      <c r="HYJ68" s="73"/>
      <c r="HYK68" s="73"/>
      <c r="HYL68" s="73"/>
      <c r="HYM68" s="73"/>
      <c r="HYN68" s="73"/>
      <c r="HYO68" s="73"/>
      <c r="HYP68" s="73"/>
      <c r="HYQ68" s="73"/>
      <c r="HYR68" s="73"/>
      <c r="HYS68" s="73"/>
      <c r="HYT68" s="73"/>
      <c r="HYU68" s="73"/>
      <c r="HYV68" s="73"/>
      <c r="HYW68" s="73"/>
      <c r="HYX68" s="73"/>
      <c r="HYY68" s="73"/>
      <c r="HYZ68" s="73"/>
      <c r="HZA68" s="73"/>
      <c r="HZB68" s="73"/>
      <c r="HZC68" s="73"/>
      <c r="HZD68" s="73"/>
      <c r="HZE68" s="73"/>
      <c r="HZF68" s="73"/>
      <c r="HZG68" s="73"/>
      <c r="HZH68" s="73"/>
      <c r="HZI68" s="73"/>
      <c r="HZJ68" s="73"/>
      <c r="HZK68" s="73"/>
      <c r="HZL68" s="73"/>
      <c r="HZM68" s="73"/>
      <c r="HZN68" s="73"/>
      <c r="HZO68" s="73"/>
      <c r="HZP68" s="73"/>
      <c r="HZQ68" s="73"/>
      <c r="HZR68" s="73"/>
      <c r="HZS68" s="73"/>
      <c r="HZT68" s="73"/>
      <c r="HZU68" s="73"/>
      <c r="HZV68" s="73"/>
      <c r="HZW68" s="73"/>
      <c r="HZX68" s="73"/>
      <c r="HZY68" s="73"/>
      <c r="HZZ68" s="73"/>
      <c r="IAA68" s="73"/>
      <c r="IAB68" s="73"/>
      <c r="IAC68" s="73"/>
      <c r="IAD68" s="73"/>
      <c r="IAE68" s="73"/>
      <c r="IAF68" s="73"/>
      <c r="IAG68" s="73"/>
      <c r="IAH68" s="73"/>
      <c r="IAI68" s="73"/>
      <c r="IAJ68" s="73"/>
      <c r="IAK68" s="73"/>
      <c r="IAL68" s="73"/>
      <c r="IAM68" s="73"/>
      <c r="IAN68" s="73"/>
      <c r="IAO68" s="73"/>
      <c r="IAP68" s="73"/>
      <c r="IAQ68" s="73"/>
      <c r="IAR68" s="73"/>
      <c r="IAS68" s="73"/>
      <c r="IAT68" s="73"/>
      <c r="IAU68" s="73"/>
      <c r="IAV68" s="73"/>
      <c r="IAW68" s="73"/>
      <c r="IAX68" s="73"/>
      <c r="IAY68" s="73"/>
      <c r="IAZ68" s="73"/>
      <c r="IBA68" s="73"/>
      <c r="IBB68" s="73"/>
      <c r="IBC68" s="73"/>
      <c r="IBD68" s="73"/>
      <c r="IBE68" s="73"/>
      <c r="IBF68" s="73"/>
      <c r="IBG68" s="73"/>
      <c r="IBH68" s="73"/>
      <c r="IBI68" s="73"/>
      <c r="IBJ68" s="73"/>
      <c r="IBK68" s="73"/>
      <c r="IBL68" s="73"/>
      <c r="IBM68" s="73"/>
      <c r="IBN68" s="73"/>
      <c r="IBO68" s="73"/>
      <c r="IBP68" s="73"/>
      <c r="IBQ68" s="73"/>
      <c r="IBR68" s="73"/>
      <c r="IBS68" s="73"/>
      <c r="IBT68" s="73"/>
      <c r="IBU68" s="73"/>
      <c r="IBV68" s="73"/>
      <c r="IBW68" s="73"/>
      <c r="IBX68" s="73"/>
      <c r="IBY68" s="73"/>
      <c r="IBZ68" s="73"/>
      <c r="ICA68" s="73"/>
      <c r="ICB68" s="73"/>
      <c r="ICC68" s="73"/>
      <c r="ICD68" s="73"/>
      <c r="ICE68" s="73"/>
      <c r="ICF68" s="73"/>
      <c r="ICG68" s="73"/>
      <c r="ICH68" s="73"/>
      <c r="ICI68" s="73"/>
      <c r="ICJ68" s="73"/>
      <c r="ICK68" s="73"/>
      <c r="ICL68" s="73"/>
      <c r="ICM68" s="73"/>
      <c r="ICN68" s="73"/>
      <c r="ICO68" s="73"/>
      <c r="ICP68" s="73"/>
      <c r="ICQ68" s="73"/>
      <c r="ICR68" s="73"/>
      <c r="ICS68" s="73"/>
      <c r="ICT68" s="73"/>
      <c r="ICU68" s="73"/>
      <c r="ICV68" s="73"/>
      <c r="ICW68" s="73"/>
      <c r="ICX68" s="73"/>
      <c r="ICY68" s="73"/>
      <c r="ICZ68" s="73"/>
      <c r="IDA68" s="73"/>
      <c r="IDB68" s="73"/>
      <c r="IDC68" s="73"/>
      <c r="IDD68" s="73"/>
      <c r="IDE68" s="73"/>
      <c r="IDF68" s="73"/>
      <c r="IDG68" s="73"/>
      <c r="IDH68" s="73"/>
      <c r="IDI68" s="73"/>
      <c r="IDJ68" s="73"/>
      <c r="IDK68" s="73"/>
      <c r="IDL68" s="73"/>
      <c r="IDM68" s="73"/>
      <c r="IDN68" s="73"/>
      <c r="IDO68" s="73"/>
      <c r="IDP68" s="73"/>
      <c r="IDQ68" s="73"/>
      <c r="IDR68" s="73"/>
      <c r="IDS68" s="73"/>
      <c r="IDT68" s="73"/>
      <c r="IDU68" s="73"/>
      <c r="IDV68" s="73"/>
      <c r="IDW68" s="73"/>
      <c r="IDX68" s="73"/>
      <c r="IDY68" s="73"/>
      <c r="IDZ68" s="73"/>
      <c r="IEA68" s="73"/>
      <c r="IEB68" s="73"/>
      <c r="IEC68" s="73"/>
      <c r="IED68" s="73"/>
      <c r="IEE68" s="73"/>
      <c r="IEF68" s="73"/>
      <c r="IEG68" s="73"/>
      <c r="IEH68" s="73"/>
      <c r="IEI68" s="73"/>
      <c r="IEJ68" s="73"/>
      <c r="IEK68" s="73"/>
      <c r="IEL68" s="73"/>
      <c r="IEM68" s="73"/>
      <c r="IEN68" s="73"/>
      <c r="IEO68" s="73"/>
      <c r="IEP68" s="73"/>
      <c r="IEQ68" s="73"/>
      <c r="IER68" s="73"/>
      <c r="IES68" s="73"/>
      <c r="IET68" s="73"/>
      <c r="IEU68" s="73"/>
      <c r="IEV68" s="73"/>
      <c r="IEW68" s="73"/>
      <c r="IEX68" s="73"/>
      <c r="IEY68" s="73"/>
      <c r="IEZ68" s="73"/>
      <c r="IFA68" s="73"/>
      <c r="IFB68" s="73"/>
      <c r="IFC68" s="73"/>
      <c r="IFD68" s="73"/>
      <c r="IFE68" s="73"/>
      <c r="IFF68" s="73"/>
      <c r="IFG68" s="73"/>
      <c r="IFH68" s="73"/>
      <c r="IFI68" s="73"/>
      <c r="IFJ68" s="73"/>
      <c r="IFK68" s="73"/>
      <c r="IFL68" s="73"/>
      <c r="IFM68" s="73"/>
      <c r="IFN68" s="73"/>
      <c r="IFO68" s="73"/>
      <c r="IFP68" s="73"/>
      <c r="IFQ68" s="73"/>
      <c r="IFR68" s="73"/>
      <c r="IFS68" s="73"/>
      <c r="IFT68" s="73"/>
      <c r="IFU68" s="73"/>
      <c r="IFV68" s="73"/>
      <c r="IFW68" s="73"/>
      <c r="IFX68" s="73"/>
      <c r="IFY68" s="73"/>
      <c r="IFZ68" s="73"/>
      <c r="IGA68" s="73"/>
      <c r="IGB68" s="73"/>
      <c r="IGC68" s="73"/>
      <c r="IGD68" s="73"/>
      <c r="IGE68" s="73"/>
      <c r="IGF68" s="73"/>
      <c r="IGG68" s="73"/>
      <c r="IGH68" s="73"/>
      <c r="IGI68" s="73"/>
      <c r="IGJ68" s="73"/>
      <c r="IGK68" s="73"/>
      <c r="IGL68" s="73"/>
      <c r="IGM68" s="73"/>
      <c r="IGN68" s="73"/>
      <c r="IGO68" s="73"/>
      <c r="IGP68" s="73"/>
      <c r="IGQ68" s="73"/>
      <c r="IGR68" s="73"/>
      <c r="IGS68" s="73"/>
      <c r="IGT68" s="73"/>
      <c r="IGU68" s="73"/>
      <c r="IGV68" s="73"/>
      <c r="IGW68" s="73"/>
      <c r="IGX68" s="73"/>
      <c r="IGY68" s="73"/>
      <c r="IGZ68" s="73"/>
      <c r="IHA68" s="73"/>
      <c r="IHB68" s="73"/>
      <c r="IHC68" s="73"/>
      <c r="IHD68" s="73"/>
      <c r="IHE68" s="73"/>
      <c r="IHF68" s="73"/>
      <c r="IHG68" s="73"/>
      <c r="IHH68" s="73"/>
      <c r="IHI68" s="73"/>
      <c r="IHJ68" s="73"/>
      <c r="IHK68" s="73"/>
      <c r="IHL68" s="73"/>
      <c r="IHM68" s="73"/>
      <c r="IHN68" s="73"/>
      <c r="IHO68" s="73"/>
      <c r="IHP68" s="73"/>
      <c r="IHQ68" s="73"/>
      <c r="IHR68" s="73"/>
      <c r="IHS68" s="73"/>
      <c r="IHT68" s="73"/>
      <c r="IHU68" s="73"/>
      <c r="IHV68" s="73"/>
      <c r="IHW68" s="73"/>
      <c r="IHX68" s="73"/>
      <c r="IHY68" s="73"/>
      <c r="IHZ68" s="73"/>
      <c r="IIA68" s="73"/>
      <c r="IIB68" s="73"/>
      <c r="IIC68" s="73"/>
      <c r="IID68" s="73"/>
      <c r="IIE68" s="73"/>
      <c r="IIF68" s="73"/>
      <c r="IIG68" s="73"/>
      <c r="IIH68" s="73"/>
      <c r="III68" s="73"/>
      <c r="IIJ68" s="73"/>
      <c r="IIK68" s="73"/>
      <c r="IIL68" s="73"/>
      <c r="IIM68" s="73"/>
      <c r="IIN68" s="73"/>
      <c r="IIO68" s="73"/>
      <c r="IIP68" s="73"/>
      <c r="IIQ68" s="73"/>
      <c r="IIR68" s="73"/>
      <c r="IIS68" s="73"/>
      <c r="IIT68" s="73"/>
      <c r="IIU68" s="73"/>
      <c r="IIV68" s="73"/>
      <c r="IIW68" s="73"/>
      <c r="IIX68" s="73"/>
      <c r="IIY68" s="73"/>
      <c r="IIZ68" s="73"/>
      <c r="IJA68" s="73"/>
      <c r="IJB68" s="73"/>
      <c r="IJC68" s="73"/>
      <c r="IJD68" s="73"/>
      <c r="IJE68" s="73"/>
      <c r="IJF68" s="73"/>
      <c r="IJG68" s="73"/>
      <c r="IJH68" s="73"/>
      <c r="IJI68" s="73"/>
      <c r="IJJ68" s="73"/>
      <c r="IJK68" s="73"/>
      <c r="IJL68" s="73"/>
      <c r="IJM68" s="73"/>
      <c r="IJN68" s="73"/>
      <c r="IJO68" s="73"/>
      <c r="IJP68" s="73"/>
      <c r="IJQ68" s="73"/>
      <c r="IJR68" s="73"/>
      <c r="IJS68" s="73"/>
      <c r="IJT68" s="73"/>
      <c r="IJU68" s="73"/>
      <c r="IJV68" s="73"/>
      <c r="IJW68" s="73"/>
      <c r="IJX68" s="73"/>
      <c r="IJY68" s="73"/>
      <c r="IJZ68" s="73"/>
      <c r="IKA68" s="73"/>
      <c r="IKB68" s="73"/>
      <c r="IKC68" s="73"/>
      <c r="IKD68" s="73"/>
      <c r="IKE68" s="73"/>
      <c r="IKF68" s="73"/>
      <c r="IKG68" s="73"/>
      <c r="IKH68" s="73"/>
      <c r="IKI68" s="73"/>
      <c r="IKJ68" s="73"/>
      <c r="IKK68" s="73"/>
      <c r="IKL68" s="73"/>
      <c r="IKM68" s="73"/>
      <c r="IKN68" s="73"/>
      <c r="IKO68" s="73"/>
      <c r="IKP68" s="73"/>
      <c r="IKQ68" s="73"/>
      <c r="IKR68" s="73"/>
      <c r="IKS68" s="73"/>
      <c r="IKT68" s="73"/>
      <c r="IKU68" s="73"/>
      <c r="IKV68" s="73"/>
      <c r="IKW68" s="73"/>
      <c r="IKX68" s="73"/>
      <c r="IKY68" s="73"/>
      <c r="IKZ68" s="73"/>
      <c r="ILA68" s="73"/>
      <c r="ILB68" s="73"/>
      <c r="ILC68" s="73"/>
      <c r="ILD68" s="73"/>
      <c r="ILE68" s="73"/>
      <c r="ILF68" s="73"/>
      <c r="ILG68" s="73"/>
      <c r="ILH68" s="73"/>
      <c r="ILI68" s="73"/>
      <c r="ILJ68" s="73"/>
      <c r="ILK68" s="73"/>
      <c r="ILL68" s="73"/>
      <c r="ILM68" s="73"/>
      <c r="ILN68" s="73"/>
      <c r="ILO68" s="73"/>
      <c r="ILP68" s="73"/>
      <c r="ILQ68" s="73"/>
      <c r="ILR68" s="73"/>
      <c r="ILS68" s="73"/>
      <c r="ILT68" s="73"/>
      <c r="ILU68" s="73"/>
      <c r="ILV68" s="73"/>
      <c r="ILW68" s="73"/>
      <c r="ILX68" s="73"/>
      <c r="ILY68" s="73"/>
      <c r="ILZ68" s="73"/>
      <c r="IMA68" s="73"/>
      <c r="IMB68" s="73"/>
      <c r="IMC68" s="73"/>
      <c r="IMD68" s="73"/>
      <c r="IME68" s="73"/>
      <c r="IMF68" s="73"/>
      <c r="IMG68" s="73"/>
      <c r="IMH68" s="73"/>
      <c r="IMI68" s="73"/>
      <c r="IMJ68" s="73"/>
      <c r="IMK68" s="73"/>
      <c r="IML68" s="73"/>
      <c r="IMM68" s="73"/>
      <c r="IMN68" s="73"/>
      <c r="IMO68" s="73"/>
      <c r="IMP68" s="73"/>
      <c r="IMQ68" s="73"/>
      <c r="IMR68" s="73"/>
      <c r="IMS68" s="73"/>
      <c r="IMT68" s="73"/>
      <c r="IMU68" s="73"/>
      <c r="IMV68" s="73"/>
      <c r="IMW68" s="73"/>
      <c r="IMX68" s="73"/>
      <c r="IMY68" s="73"/>
      <c r="IMZ68" s="73"/>
      <c r="INA68" s="73"/>
      <c r="INB68" s="73"/>
      <c r="INC68" s="73"/>
      <c r="IND68" s="73"/>
      <c r="INE68" s="73"/>
      <c r="INF68" s="73"/>
      <c r="ING68" s="73"/>
      <c r="INH68" s="73"/>
      <c r="INI68" s="73"/>
      <c r="INJ68" s="73"/>
      <c r="INK68" s="73"/>
      <c r="INL68" s="73"/>
      <c r="INM68" s="73"/>
      <c r="INN68" s="73"/>
      <c r="INO68" s="73"/>
      <c r="INP68" s="73"/>
      <c r="INQ68" s="73"/>
      <c r="INR68" s="73"/>
      <c r="INS68" s="73"/>
      <c r="INT68" s="73"/>
      <c r="INU68" s="73"/>
      <c r="INV68" s="73"/>
      <c r="INW68" s="73"/>
      <c r="INX68" s="73"/>
      <c r="INY68" s="73"/>
      <c r="INZ68" s="73"/>
      <c r="IOA68" s="73"/>
      <c r="IOB68" s="73"/>
      <c r="IOC68" s="73"/>
      <c r="IOD68" s="73"/>
      <c r="IOE68" s="73"/>
      <c r="IOF68" s="73"/>
      <c r="IOG68" s="73"/>
      <c r="IOH68" s="73"/>
      <c r="IOI68" s="73"/>
      <c r="IOJ68" s="73"/>
      <c r="IOK68" s="73"/>
      <c r="IOL68" s="73"/>
      <c r="IOM68" s="73"/>
      <c r="ION68" s="73"/>
      <c r="IOO68" s="73"/>
      <c r="IOP68" s="73"/>
      <c r="IOQ68" s="73"/>
      <c r="IOR68" s="73"/>
      <c r="IOS68" s="73"/>
      <c r="IOT68" s="73"/>
      <c r="IOU68" s="73"/>
      <c r="IOV68" s="73"/>
      <c r="IOW68" s="73"/>
      <c r="IOX68" s="73"/>
      <c r="IOY68" s="73"/>
      <c r="IOZ68" s="73"/>
      <c r="IPA68" s="73"/>
      <c r="IPB68" s="73"/>
      <c r="IPC68" s="73"/>
      <c r="IPD68" s="73"/>
      <c r="IPE68" s="73"/>
      <c r="IPF68" s="73"/>
      <c r="IPG68" s="73"/>
      <c r="IPH68" s="73"/>
      <c r="IPI68" s="73"/>
      <c r="IPJ68" s="73"/>
      <c r="IPK68" s="73"/>
      <c r="IPL68" s="73"/>
      <c r="IPM68" s="73"/>
      <c r="IPN68" s="73"/>
      <c r="IPO68" s="73"/>
      <c r="IPP68" s="73"/>
      <c r="IPQ68" s="73"/>
      <c r="IPR68" s="73"/>
      <c r="IPS68" s="73"/>
      <c r="IPT68" s="73"/>
      <c r="IPU68" s="73"/>
      <c r="IPV68" s="73"/>
      <c r="IPW68" s="73"/>
      <c r="IPX68" s="73"/>
      <c r="IPY68" s="73"/>
      <c r="IPZ68" s="73"/>
      <c r="IQA68" s="73"/>
      <c r="IQB68" s="73"/>
      <c r="IQC68" s="73"/>
      <c r="IQD68" s="73"/>
      <c r="IQE68" s="73"/>
      <c r="IQF68" s="73"/>
      <c r="IQG68" s="73"/>
      <c r="IQH68" s="73"/>
      <c r="IQI68" s="73"/>
      <c r="IQJ68" s="73"/>
      <c r="IQK68" s="73"/>
      <c r="IQL68" s="73"/>
      <c r="IQM68" s="73"/>
      <c r="IQN68" s="73"/>
      <c r="IQO68" s="73"/>
      <c r="IQP68" s="73"/>
      <c r="IQQ68" s="73"/>
      <c r="IQR68" s="73"/>
      <c r="IQS68" s="73"/>
      <c r="IQT68" s="73"/>
      <c r="IQU68" s="73"/>
      <c r="IQV68" s="73"/>
      <c r="IQW68" s="73"/>
      <c r="IQX68" s="73"/>
      <c r="IQY68" s="73"/>
      <c r="IQZ68" s="73"/>
      <c r="IRA68" s="73"/>
      <c r="IRB68" s="73"/>
      <c r="IRC68" s="73"/>
      <c r="IRD68" s="73"/>
      <c r="IRE68" s="73"/>
      <c r="IRF68" s="73"/>
      <c r="IRG68" s="73"/>
      <c r="IRH68" s="73"/>
      <c r="IRI68" s="73"/>
      <c r="IRJ68" s="73"/>
      <c r="IRK68" s="73"/>
      <c r="IRL68" s="73"/>
      <c r="IRM68" s="73"/>
      <c r="IRN68" s="73"/>
      <c r="IRO68" s="73"/>
      <c r="IRP68" s="73"/>
      <c r="IRQ68" s="73"/>
      <c r="IRR68" s="73"/>
      <c r="IRS68" s="73"/>
      <c r="IRT68" s="73"/>
      <c r="IRU68" s="73"/>
      <c r="IRV68" s="73"/>
      <c r="IRW68" s="73"/>
      <c r="IRX68" s="73"/>
      <c r="IRY68" s="73"/>
      <c r="IRZ68" s="73"/>
      <c r="ISA68" s="73"/>
      <c r="ISB68" s="73"/>
      <c r="ISC68" s="73"/>
      <c r="ISD68" s="73"/>
      <c r="ISE68" s="73"/>
      <c r="ISF68" s="73"/>
      <c r="ISG68" s="73"/>
      <c r="ISH68" s="73"/>
      <c r="ISI68" s="73"/>
      <c r="ISJ68" s="73"/>
      <c r="ISK68" s="73"/>
      <c r="ISL68" s="73"/>
      <c r="ISM68" s="73"/>
      <c r="ISN68" s="73"/>
      <c r="ISO68" s="73"/>
      <c r="ISP68" s="73"/>
      <c r="ISQ68" s="73"/>
      <c r="ISR68" s="73"/>
      <c r="ISS68" s="73"/>
      <c r="IST68" s="73"/>
      <c r="ISU68" s="73"/>
      <c r="ISV68" s="73"/>
      <c r="ISW68" s="73"/>
      <c r="ISX68" s="73"/>
      <c r="ISY68" s="73"/>
      <c r="ISZ68" s="73"/>
      <c r="ITA68" s="73"/>
      <c r="ITB68" s="73"/>
      <c r="ITC68" s="73"/>
      <c r="ITD68" s="73"/>
      <c r="ITE68" s="73"/>
      <c r="ITF68" s="73"/>
      <c r="ITG68" s="73"/>
      <c r="ITH68" s="73"/>
      <c r="ITI68" s="73"/>
      <c r="ITJ68" s="73"/>
      <c r="ITK68" s="73"/>
      <c r="ITL68" s="73"/>
      <c r="ITM68" s="73"/>
      <c r="ITN68" s="73"/>
      <c r="ITO68" s="73"/>
      <c r="ITP68" s="73"/>
      <c r="ITQ68" s="73"/>
      <c r="ITR68" s="73"/>
      <c r="ITS68" s="73"/>
      <c r="ITT68" s="73"/>
      <c r="ITU68" s="73"/>
      <c r="ITV68" s="73"/>
      <c r="ITW68" s="73"/>
      <c r="ITX68" s="73"/>
      <c r="ITY68" s="73"/>
      <c r="ITZ68" s="73"/>
      <c r="IUA68" s="73"/>
      <c r="IUB68" s="73"/>
      <c r="IUC68" s="73"/>
      <c r="IUD68" s="73"/>
      <c r="IUE68" s="73"/>
      <c r="IUF68" s="73"/>
      <c r="IUG68" s="73"/>
      <c r="IUH68" s="73"/>
      <c r="IUI68" s="73"/>
      <c r="IUJ68" s="73"/>
      <c r="IUK68" s="73"/>
      <c r="IUL68" s="73"/>
      <c r="IUM68" s="73"/>
      <c r="IUN68" s="73"/>
      <c r="IUO68" s="73"/>
      <c r="IUP68" s="73"/>
      <c r="IUQ68" s="73"/>
      <c r="IUR68" s="73"/>
      <c r="IUS68" s="73"/>
      <c r="IUT68" s="73"/>
      <c r="IUU68" s="73"/>
      <c r="IUV68" s="73"/>
      <c r="IUW68" s="73"/>
      <c r="IUX68" s="73"/>
      <c r="IUY68" s="73"/>
      <c r="IUZ68" s="73"/>
      <c r="IVA68" s="73"/>
      <c r="IVB68" s="73"/>
      <c r="IVC68" s="73"/>
      <c r="IVD68" s="73"/>
      <c r="IVE68" s="73"/>
      <c r="IVF68" s="73"/>
      <c r="IVG68" s="73"/>
      <c r="IVH68" s="73"/>
      <c r="IVI68" s="73"/>
      <c r="IVJ68" s="73"/>
      <c r="IVK68" s="73"/>
      <c r="IVL68" s="73"/>
      <c r="IVM68" s="73"/>
      <c r="IVN68" s="73"/>
      <c r="IVO68" s="73"/>
      <c r="IVP68" s="73"/>
      <c r="IVQ68" s="73"/>
      <c r="IVR68" s="73"/>
      <c r="IVS68" s="73"/>
      <c r="IVT68" s="73"/>
      <c r="IVU68" s="73"/>
      <c r="IVV68" s="73"/>
      <c r="IVW68" s="73"/>
      <c r="IVX68" s="73"/>
      <c r="IVY68" s="73"/>
      <c r="IVZ68" s="73"/>
      <c r="IWA68" s="73"/>
      <c r="IWB68" s="73"/>
      <c r="IWC68" s="73"/>
      <c r="IWD68" s="73"/>
      <c r="IWE68" s="73"/>
      <c r="IWF68" s="73"/>
      <c r="IWG68" s="73"/>
      <c r="IWH68" s="73"/>
      <c r="IWI68" s="73"/>
      <c r="IWJ68" s="73"/>
      <c r="IWK68" s="73"/>
      <c r="IWL68" s="73"/>
      <c r="IWM68" s="73"/>
      <c r="IWN68" s="73"/>
      <c r="IWO68" s="73"/>
      <c r="IWP68" s="73"/>
      <c r="IWQ68" s="73"/>
      <c r="IWR68" s="73"/>
      <c r="IWS68" s="73"/>
      <c r="IWT68" s="73"/>
      <c r="IWU68" s="73"/>
      <c r="IWV68" s="73"/>
      <c r="IWW68" s="73"/>
      <c r="IWX68" s="73"/>
      <c r="IWY68" s="73"/>
      <c r="IWZ68" s="73"/>
      <c r="IXA68" s="73"/>
      <c r="IXB68" s="73"/>
      <c r="IXC68" s="73"/>
      <c r="IXD68" s="73"/>
      <c r="IXE68" s="73"/>
      <c r="IXF68" s="73"/>
      <c r="IXG68" s="73"/>
      <c r="IXH68" s="73"/>
      <c r="IXI68" s="73"/>
      <c r="IXJ68" s="73"/>
      <c r="IXK68" s="73"/>
      <c r="IXL68" s="73"/>
      <c r="IXM68" s="73"/>
      <c r="IXN68" s="73"/>
      <c r="IXO68" s="73"/>
      <c r="IXP68" s="73"/>
      <c r="IXQ68" s="73"/>
      <c r="IXR68" s="73"/>
      <c r="IXS68" s="73"/>
      <c r="IXT68" s="73"/>
      <c r="IXU68" s="73"/>
      <c r="IXV68" s="73"/>
      <c r="IXW68" s="73"/>
      <c r="IXX68" s="73"/>
      <c r="IXY68" s="73"/>
      <c r="IXZ68" s="73"/>
      <c r="IYA68" s="73"/>
      <c r="IYB68" s="73"/>
      <c r="IYC68" s="73"/>
      <c r="IYD68" s="73"/>
      <c r="IYE68" s="73"/>
      <c r="IYF68" s="73"/>
      <c r="IYG68" s="73"/>
      <c r="IYH68" s="73"/>
      <c r="IYI68" s="73"/>
      <c r="IYJ68" s="73"/>
      <c r="IYK68" s="73"/>
      <c r="IYL68" s="73"/>
      <c r="IYM68" s="73"/>
      <c r="IYN68" s="73"/>
      <c r="IYO68" s="73"/>
      <c r="IYP68" s="73"/>
      <c r="IYQ68" s="73"/>
      <c r="IYR68" s="73"/>
      <c r="IYS68" s="73"/>
      <c r="IYT68" s="73"/>
      <c r="IYU68" s="73"/>
      <c r="IYV68" s="73"/>
      <c r="IYW68" s="73"/>
      <c r="IYX68" s="73"/>
      <c r="IYY68" s="73"/>
      <c r="IYZ68" s="73"/>
      <c r="IZA68" s="73"/>
      <c r="IZB68" s="73"/>
      <c r="IZC68" s="73"/>
      <c r="IZD68" s="73"/>
      <c r="IZE68" s="73"/>
      <c r="IZF68" s="73"/>
      <c r="IZG68" s="73"/>
      <c r="IZH68" s="73"/>
      <c r="IZI68" s="73"/>
      <c r="IZJ68" s="73"/>
      <c r="IZK68" s="73"/>
      <c r="IZL68" s="73"/>
      <c r="IZM68" s="73"/>
      <c r="IZN68" s="73"/>
      <c r="IZO68" s="73"/>
      <c r="IZP68" s="73"/>
      <c r="IZQ68" s="73"/>
      <c r="IZR68" s="73"/>
      <c r="IZS68" s="73"/>
      <c r="IZT68" s="73"/>
      <c r="IZU68" s="73"/>
      <c r="IZV68" s="73"/>
      <c r="IZW68" s="73"/>
      <c r="IZX68" s="73"/>
      <c r="IZY68" s="73"/>
      <c r="IZZ68" s="73"/>
      <c r="JAA68" s="73"/>
      <c r="JAB68" s="73"/>
      <c r="JAC68" s="73"/>
      <c r="JAD68" s="73"/>
      <c r="JAE68" s="73"/>
      <c r="JAF68" s="73"/>
      <c r="JAG68" s="73"/>
      <c r="JAH68" s="73"/>
      <c r="JAI68" s="73"/>
      <c r="JAJ68" s="73"/>
      <c r="JAK68" s="73"/>
      <c r="JAL68" s="73"/>
      <c r="JAM68" s="73"/>
      <c r="JAN68" s="73"/>
      <c r="JAO68" s="73"/>
      <c r="JAP68" s="73"/>
      <c r="JAQ68" s="73"/>
      <c r="JAR68" s="73"/>
      <c r="JAS68" s="73"/>
      <c r="JAT68" s="73"/>
      <c r="JAU68" s="73"/>
      <c r="JAV68" s="73"/>
      <c r="JAW68" s="73"/>
      <c r="JAX68" s="73"/>
      <c r="JAY68" s="73"/>
      <c r="JAZ68" s="73"/>
      <c r="JBA68" s="73"/>
      <c r="JBB68" s="73"/>
      <c r="JBC68" s="73"/>
      <c r="JBD68" s="73"/>
      <c r="JBE68" s="73"/>
      <c r="JBF68" s="73"/>
      <c r="JBG68" s="73"/>
      <c r="JBH68" s="73"/>
      <c r="JBI68" s="73"/>
      <c r="JBJ68" s="73"/>
      <c r="JBK68" s="73"/>
      <c r="JBL68" s="73"/>
      <c r="JBM68" s="73"/>
      <c r="JBN68" s="73"/>
      <c r="JBO68" s="73"/>
      <c r="JBP68" s="73"/>
      <c r="JBQ68" s="73"/>
      <c r="JBR68" s="73"/>
      <c r="JBS68" s="73"/>
      <c r="JBT68" s="73"/>
      <c r="JBU68" s="73"/>
      <c r="JBV68" s="73"/>
      <c r="JBW68" s="73"/>
      <c r="JBX68" s="73"/>
      <c r="JBY68" s="73"/>
      <c r="JBZ68" s="73"/>
      <c r="JCA68" s="73"/>
      <c r="JCB68" s="73"/>
      <c r="JCC68" s="73"/>
      <c r="JCD68" s="73"/>
      <c r="JCE68" s="73"/>
      <c r="JCF68" s="73"/>
      <c r="JCG68" s="73"/>
      <c r="JCH68" s="73"/>
      <c r="JCI68" s="73"/>
      <c r="JCJ68" s="73"/>
      <c r="JCK68" s="73"/>
      <c r="JCL68" s="73"/>
      <c r="JCM68" s="73"/>
      <c r="JCN68" s="73"/>
      <c r="JCO68" s="73"/>
      <c r="JCP68" s="73"/>
      <c r="JCQ68" s="73"/>
      <c r="JCR68" s="73"/>
      <c r="JCS68" s="73"/>
      <c r="JCT68" s="73"/>
      <c r="JCU68" s="73"/>
      <c r="JCV68" s="73"/>
      <c r="JCW68" s="73"/>
      <c r="JCX68" s="73"/>
      <c r="JCY68" s="73"/>
      <c r="JCZ68" s="73"/>
      <c r="JDA68" s="73"/>
      <c r="JDB68" s="73"/>
      <c r="JDC68" s="73"/>
      <c r="JDD68" s="73"/>
      <c r="JDE68" s="73"/>
      <c r="JDF68" s="73"/>
      <c r="JDG68" s="73"/>
      <c r="JDH68" s="73"/>
      <c r="JDI68" s="73"/>
      <c r="JDJ68" s="73"/>
      <c r="JDK68" s="73"/>
      <c r="JDL68" s="73"/>
      <c r="JDM68" s="73"/>
      <c r="JDN68" s="73"/>
      <c r="JDO68" s="73"/>
      <c r="JDP68" s="73"/>
      <c r="JDQ68" s="73"/>
      <c r="JDR68" s="73"/>
      <c r="JDS68" s="73"/>
      <c r="JDT68" s="73"/>
      <c r="JDU68" s="73"/>
      <c r="JDV68" s="73"/>
      <c r="JDW68" s="73"/>
      <c r="JDX68" s="73"/>
      <c r="JDY68" s="73"/>
      <c r="JDZ68" s="73"/>
      <c r="JEA68" s="73"/>
      <c r="JEB68" s="73"/>
      <c r="JEC68" s="73"/>
      <c r="JED68" s="73"/>
      <c r="JEE68" s="73"/>
      <c r="JEF68" s="73"/>
      <c r="JEG68" s="73"/>
      <c r="JEH68" s="73"/>
      <c r="JEI68" s="73"/>
      <c r="JEJ68" s="73"/>
      <c r="JEK68" s="73"/>
      <c r="JEL68" s="73"/>
      <c r="JEM68" s="73"/>
      <c r="JEN68" s="73"/>
      <c r="JEO68" s="73"/>
      <c r="JEP68" s="73"/>
      <c r="JEQ68" s="73"/>
      <c r="JER68" s="73"/>
      <c r="JES68" s="73"/>
      <c r="JET68" s="73"/>
      <c r="JEU68" s="73"/>
      <c r="JEV68" s="73"/>
      <c r="JEW68" s="73"/>
      <c r="JEX68" s="73"/>
      <c r="JEY68" s="73"/>
      <c r="JEZ68" s="73"/>
      <c r="JFA68" s="73"/>
      <c r="JFB68" s="73"/>
      <c r="JFC68" s="73"/>
      <c r="JFD68" s="73"/>
      <c r="JFE68" s="73"/>
      <c r="JFF68" s="73"/>
      <c r="JFG68" s="73"/>
      <c r="JFH68" s="73"/>
      <c r="JFI68" s="73"/>
      <c r="JFJ68" s="73"/>
      <c r="JFK68" s="73"/>
      <c r="JFL68" s="73"/>
      <c r="JFM68" s="73"/>
      <c r="JFN68" s="73"/>
      <c r="JFO68" s="73"/>
      <c r="JFP68" s="73"/>
      <c r="JFQ68" s="73"/>
      <c r="JFR68" s="73"/>
      <c r="JFS68" s="73"/>
      <c r="JFT68" s="73"/>
      <c r="JFU68" s="73"/>
      <c r="JFV68" s="73"/>
      <c r="JFW68" s="73"/>
      <c r="JFX68" s="73"/>
      <c r="JFY68" s="73"/>
      <c r="JFZ68" s="73"/>
      <c r="JGA68" s="73"/>
      <c r="JGB68" s="73"/>
      <c r="JGC68" s="73"/>
      <c r="JGD68" s="73"/>
      <c r="JGE68" s="73"/>
      <c r="JGF68" s="73"/>
      <c r="JGG68" s="73"/>
      <c r="JGH68" s="73"/>
      <c r="JGI68" s="73"/>
      <c r="JGJ68" s="73"/>
      <c r="JGK68" s="73"/>
      <c r="JGL68" s="73"/>
      <c r="JGM68" s="73"/>
      <c r="JGN68" s="73"/>
      <c r="JGO68" s="73"/>
      <c r="JGP68" s="73"/>
      <c r="JGQ68" s="73"/>
      <c r="JGR68" s="73"/>
      <c r="JGS68" s="73"/>
      <c r="JGT68" s="73"/>
      <c r="JGU68" s="73"/>
      <c r="JGV68" s="73"/>
      <c r="JGW68" s="73"/>
      <c r="JGX68" s="73"/>
      <c r="JGY68" s="73"/>
      <c r="JGZ68" s="73"/>
      <c r="JHA68" s="73"/>
      <c r="JHB68" s="73"/>
      <c r="JHC68" s="73"/>
      <c r="JHD68" s="73"/>
      <c r="JHE68" s="73"/>
      <c r="JHF68" s="73"/>
      <c r="JHG68" s="73"/>
      <c r="JHH68" s="73"/>
      <c r="JHI68" s="73"/>
      <c r="JHJ68" s="73"/>
      <c r="JHK68" s="73"/>
      <c r="JHL68" s="73"/>
      <c r="JHM68" s="73"/>
      <c r="JHN68" s="73"/>
      <c r="JHO68" s="73"/>
      <c r="JHP68" s="73"/>
      <c r="JHQ68" s="73"/>
      <c r="JHR68" s="73"/>
      <c r="JHS68" s="73"/>
      <c r="JHT68" s="73"/>
      <c r="JHU68" s="73"/>
      <c r="JHV68" s="73"/>
      <c r="JHW68" s="73"/>
      <c r="JHX68" s="73"/>
      <c r="JHY68" s="73"/>
      <c r="JHZ68" s="73"/>
      <c r="JIA68" s="73"/>
      <c r="JIB68" s="73"/>
      <c r="JIC68" s="73"/>
      <c r="JID68" s="73"/>
      <c r="JIE68" s="73"/>
      <c r="JIF68" s="73"/>
      <c r="JIG68" s="73"/>
      <c r="JIH68" s="73"/>
      <c r="JII68" s="73"/>
      <c r="JIJ68" s="73"/>
      <c r="JIK68" s="73"/>
      <c r="JIL68" s="73"/>
      <c r="JIM68" s="73"/>
      <c r="JIN68" s="73"/>
      <c r="JIO68" s="73"/>
      <c r="JIP68" s="73"/>
      <c r="JIQ68" s="73"/>
      <c r="JIR68" s="73"/>
      <c r="JIS68" s="73"/>
      <c r="JIT68" s="73"/>
      <c r="JIU68" s="73"/>
      <c r="JIV68" s="73"/>
      <c r="JIW68" s="73"/>
      <c r="JIX68" s="73"/>
      <c r="JIY68" s="73"/>
      <c r="JIZ68" s="73"/>
      <c r="JJA68" s="73"/>
      <c r="JJB68" s="73"/>
      <c r="JJC68" s="73"/>
      <c r="JJD68" s="73"/>
      <c r="JJE68" s="73"/>
      <c r="JJF68" s="73"/>
      <c r="JJG68" s="73"/>
      <c r="JJH68" s="73"/>
      <c r="JJI68" s="73"/>
      <c r="JJJ68" s="73"/>
      <c r="JJK68" s="73"/>
      <c r="JJL68" s="73"/>
      <c r="JJM68" s="73"/>
      <c r="JJN68" s="73"/>
      <c r="JJO68" s="73"/>
      <c r="JJP68" s="73"/>
      <c r="JJQ68" s="73"/>
      <c r="JJR68" s="73"/>
      <c r="JJS68" s="73"/>
      <c r="JJT68" s="73"/>
      <c r="JJU68" s="73"/>
      <c r="JJV68" s="73"/>
      <c r="JJW68" s="73"/>
      <c r="JJX68" s="73"/>
      <c r="JJY68" s="73"/>
      <c r="JJZ68" s="73"/>
      <c r="JKA68" s="73"/>
      <c r="JKB68" s="73"/>
      <c r="JKC68" s="73"/>
      <c r="JKD68" s="73"/>
      <c r="JKE68" s="73"/>
      <c r="JKF68" s="73"/>
      <c r="JKG68" s="73"/>
      <c r="JKH68" s="73"/>
      <c r="JKI68" s="73"/>
      <c r="JKJ68" s="73"/>
      <c r="JKK68" s="73"/>
      <c r="JKL68" s="73"/>
      <c r="JKM68" s="73"/>
      <c r="JKN68" s="73"/>
      <c r="JKO68" s="73"/>
      <c r="JKP68" s="73"/>
      <c r="JKQ68" s="73"/>
      <c r="JKR68" s="73"/>
      <c r="JKS68" s="73"/>
      <c r="JKT68" s="73"/>
      <c r="JKU68" s="73"/>
      <c r="JKV68" s="73"/>
      <c r="JKW68" s="73"/>
      <c r="JKX68" s="73"/>
      <c r="JKY68" s="73"/>
      <c r="JKZ68" s="73"/>
      <c r="JLA68" s="73"/>
      <c r="JLB68" s="73"/>
      <c r="JLC68" s="73"/>
      <c r="JLD68" s="73"/>
      <c r="JLE68" s="73"/>
      <c r="JLF68" s="73"/>
      <c r="JLG68" s="73"/>
      <c r="JLH68" s="73"/>
      <c r="JLI68" s="73"/>
      <c r="JLJ68" s="73"/>
      <c r="JLK68" s="73"/>
      <c r="JLL68" s="73"/>
      <c r="JLM68" s="73"/>
      <c r="JLN68" s="73"/>
      <c r="JLO68" s="73"/>
      <c r="JLP68" s="73"/>
      <c r="JLQ68" s="73"/>
      <c r="JLR68" s="73"/>
      <c r="JLS68" s="73"/>
      <c r="JLT68" s="73"/>
      <c r="JLU68" s="73"/>
      <c r="JLV68" s="73"/>
      <c r="JLW68" s="73"/>
      <c r="JLX68" s="73"/>
      <c r="JLY68" s="73"/>
      <c r="JLZ68" s="73"/>
      <c r="JMA68" s="73"/>
      <c r="JMB68" s="73"/>
      <c r="JMC68" s="73"/>
      <c r="JMD68" s="73"/>
      <c r="JME68" s="73"/>
      <c r="JMF68" s="73"/>
      <c r="JMG68" s="73"/>
      <c r="JMH68" s="73"/>
      <c r="JMI68" s="73"/>
      <c r="JMJ68" s="73"/>
      <c r="JMK68" s="73"/>
      <c r="JML68" s="73"/>
      <c r="JMM68" s="73"/>
      <c r="JMN68" s="73"/>
      <c r="JMO68" s="73"/>
      <c r="JMP68" s="73"/>
      <c r="JMQ68" s="73"/>
      <c r="JMR68" s="73"/>
      <c r="JMS68" s="73"/>
      <c r="JMT68" s="73"/>
      <c r="JMU68" s="73"/>
      <c r="JMV68" s="73"/>
      <c r="JMW68" s="73"/>
      <c r="JMX68" s="73"/>
      <c r="JMY68" s="73"/>
      <c r="JMZ68" s="73"/>
      <c r="JNA68" s="73"/>
      <c r="JNB68" s="73"/>
      <c r="JNC68" s="73"/>
      <c r="JND68" s="73"/>
      <c r="JNE68" s="73"/>
      <c r="JNF68" s="73"/>
      <c r="JNG68" s="73"/>
      <c r="JNH68" s="73"/>
      <c r="JNI68" s="73"/>
      <c r="JNJ68" s="73"/>
      <c r="JNK68" s="73"/>
      <c r="JNL68" s="73"/>
      <c r="JNM68" s="73"/>
      <c r="JNN68" s="73"/>
      <c r="JNO68" s="73"/>
      <c r="JNP68" s="73"/>
      <c r="JNQ68" s="73"/>
      <c r="JNR68" s="73"/>
      <c r="JNS68" s="73"/>
      <c r="JNT68" s="73"/>
      <c r="JNU68" s="73"/>
      <c r="JNV68" s="73"/>
      <c r="JNW68" s="73"/>
      <c r="JNX68" s="73"/>
      <c r="JNY68" s="73"/>
      <c r="JNZ68" s="73"/>
      <c r="JOA68" s="73"/>
      <c r="JOB68" s="73"/>
      <c r="JOC68" s="73"/>
      <c r="JOD68" s="73"/>
      <c r="JOE68" s="73"/>
      <c r="JOF68" s="73"/>
      <c r="JOG68" s="73"/>
      <c r="JOH68" s="73"/>
      <c r="JOI68" s="73"/>
      <c r="JOJ68" s="73"/>
      <c r="JOK68" s="73"/>
      <c r="JOL68" s="73"/>
      <c r="JOM68" s="73"/>
      <c r="JON68" s="73"/>
      <c r="JOO68" s="73"/>
      <c r="JOP68" s="73"/>
      <c r="JOQ68" s="73"/>
      <c r="JOR68" s="73"/>
      <c r="JOS68" s="73"/>
      <c r="JOT68" s="73"/>
      <c r="JOU68" s="73"/>
      <c r="JOV68" s="73"/>
      <c r="JOW68" s="73"/>
      <c r="JOX68" s="73"/>
      <c r="JOY68" s="73"/>
      <c r="JOZ68" s="73"/>
      <c r="JPA68" s="73"/>
      <c r="JPB68" s="73"/>
      <c r="JPC68" s="73"/>
      <c r="JPD68" s="73"/>
      <c r="JPE68" s="73"/>
      <c r="JPF68" s="73"/>
      <c r="JPG68" s="73"/>
      <c r="JPH68" s="73"/>
      <c r="JPI68" s="73"/>
      <c r="JPJ68" s="73"/>
      <c r="JPK68" s="73"/>
      <c r="JPL68" s="73"/>
      <c r="JPM68" s="73"/>
      <c r="JPN68" s="73"/>
      <c r="JPO68" s="73"/>
      <c r="JPP68" s="73"/>
      <c r="JPQ68" s="73"/>
      <c r="JPR68" s="73"/>
      <c r="JPS68" s="73"/>
      <c r="JPT68" s="73"/>
      <c r="JPU68" s="73"/>
      <c r="JPV68" s="73"/>
      <c r="JPW68" s="73"/>
      <c r="JPX68" s="73"/>
      <c r="JPY68" s="73"/>
      <c r="JPZ68" s="73"/>
      <c r="JQA68" s="73"/>
      <c r="JQB68" s="73"/>
      <c r="JQC68" s="73"/>
      <c r="JQD68" s="73"/>
      <c r="JQE68" s="73"/>
      <c r="JQF68" s="73"/>
      <c r="JQG68" s="73"/>
      <c r="JQH68" s="73"/>
      <c r="JQI68" s="73"/>
      <c r="JQJ68" s="73"/>
      <c r="JQK68" s="73"/>
      <c r="JQL68" s="73"/>
      <c r="JQM68" s="73"/>
      <c r="JQN68" s="73"/>
      <c r="JQO68" s="73"/>
      <c r="JQP68" s="73"/>
      <c r="JQQ68" s="73"/>
      <c r="JQR68" s="73"/>
      <c r="JQS68" s="73"/>
      <c r="JQT68" s="73"/>
      <c r="JQU68" s="73"/>
      <c r="JQV68" s="73"/>
      <c r="JQW68" s="73"/>
      <c r="JQX68" s="73"/>
      <c r="JQY68" s="73"/>
      <c r="JQZ68" s="73"/>
      <c r="JRA68" s="73"/>
      <c r="JRB68" s="73"/>
      <c r="JRC68" s="73"/>
      <c r="JRD68" s="73"/>
      <c r="JRE68" s="73"/>
      <c r="JRF68" s="73"/>
      <c r="JRG68" s="73"/>
      <c r="JRH68" s="73"/>
      <c r="JRI68" s="73"/>
      <c r="JRJ68" s="73"/>
      <c r="JRK68" s="73"/>
      <c r="JRL68" s="73"/>
      <c r="JRM68" s="73"/>
      <c r="JRN68" s="73"/>
      <c r="JRO68" s="73"/>
      <c r="JRP68" s="73"/>
      <c r="JRQ68" s="73"/>
      <c r="JRR68" s="73"/>
      <c r="JRS68" s="73"/>
      <c r="JRT68" s="73"/>
      <c r="JRU68" s="73"/>
      <c r="JRV68" s="73"/>
      <c r="JRW68" s="73"/>
      <c r="JRX68" s="73"/>
      <c r="JRY68" s="73"/>
      <c r="JRZ68" s="73"/>
      <c r="JSA68" s="73"/>
      <c r="JSB68" s="73"/>
      <c r="JSC68" s="73"/>
      <c r="JSD68" s="73"/>
      <c r="JSE68" s="73"/>
      <c r="JSF68" s="73"/>
      <c r="JSG68" s="73"/>
      <c r="JSH68" s="73"/>
      <c r="JSI68" s="73"/>
      <c r="JSJ68" s="73"/>
      <c r="JSK68" s="73"/>
      <c r="JSL68" s="73"/>
      <c r="JSM68" s="73"/>
      <c r="JSN68" s="73"/>
      <c r="JSO68" s="73"/>
      <c r="JSP68" s="73"/>
      <c r="JSQ68" s="73"/>
      <c r="JSR68" s="73"/>
      <c r="JSS68" s="73"/>
      <c r="JST68" s="73"/>
      <c r="JSU68" s="73"/>
      <c r="JSV68" s="73"/>
      <c r="JSW68" s="73"/>
      <c r="JSX68" s="73"/>
      <c r="JSY68" s="73"/>
      <c r="JSZ68" s="73"/>
      <c r="JTA68" s="73"/>
      <c r="JTB68" s="73"/>
      <c r="JTC68" s="73"/>
      <c r="JTD68" s="73"/>
      <c r="JTE68" s="73"/>
      <c r="JTF68" s="73"/>
      <c r="JTG68" s="73"/>
      <c r="JTH68" s="73"/>
      <c r="JTI68" s="73"/>
      <c r="JTJ68" s="73"/>
      <c r="JTK68" s="73"/>
      <c r="JTL68" s="73"/>
      <c r="JTM68" s="73"/>
      <c r="JTN68" s="73"/>
      <c r="JTO68" s="73"/>
      <c r="JTP68" s="73"/>
      <c r="JTQ68" s="73"/>
      <c r="JTR68" s="73"/>
      <c r="JTS68" s="73"/>
      <c r="JTT68" s="73"/>
      <c r="JTU68" s="73"/>
      <c r="JTV68" s="73"/>
      <c r="JTW68" s="73"/>
      <c r="JTX68" s="73"/>
      <c r="JTY68" s="73"/>
      <c r="JTZ68" s="73"/>
      <c r="JUA68" s="73"/>
      <c r="JUB68" s="73"/>
      <c r="JUC68" s="73"/>
      <c r="JUD68" s="73"/>
      <c r="JUE68" s="73"/>
      <c r="JUF68" s="73"/>
      <c r="JUG68" s="73"/>
      <c r="JUH68" s="73"/>
      <c r="JUI68" s="73"/>
      <c r="JUJ68" s="73"/>
      <c r="JUK68" s="73"/>
      <c r="JUL68" s="73"/>
      <c r="JUM68" s="73"/>
      <c r="JUN68" s="73"/>
      <c r="JUO68" s="73"/>
      <c r="JUP68" s="73"/>
      <c r="JUQ68" s="73"/>
      <c r="JUR68" s="73"/>
      <c r="JUS68" s="73"/>
      <c r="JUT68" s="73"/>
      <c r="JUU68" s="73"/>
      <c r="JUV68" s="73"/>
      <c r="JUW68" s="73"/>
      <c r="JUX68" s="73"/>
      <c r="JUY68" s="73"/>
      <c r="JUZ68" s="73"/>
      <c r="JVA68" s="73"/>
      <c r="JVB68" s="73"/>
      <c r="JVC68" s="73"/>
      <c r="JVD68" s="73"/>
      <c r="JVE68" s="73"/>
      <c r="JVF68" s="73"/>
      <c r="JVG68" s="73"/>
      <c r="JVH68" s="73"/>
      <c r="JVI68" s="73"/>
      <c r="JVJ68" s="73"/>
      <c r="JVK68" s="73"/>
      <c r="JVL68" s="73"/>
      <c r="JVM68" s="73"/>
      <c r="JVN68" s="73"/>
      <c r="JVO68" s="73"/>
      <c r="JVP68" s="73"/>
      <c r="JVQ68" s="73"/>
      <c r="JVR68" s="73"/>
      <c r="JVS68" s="73"/>
      <c r="JVT68" s="73"/>
      <c r="JVU68" s="73"/>
      <c r="JVV68" s="73"/>
      <c r="JVW68" s="73"/>
      <c r="JVX68" s="73"/>
      <c r="JVY68" s="73"/>
      <c r="JVZ68" s="73"/>
      <c r="JWA68" s="73"/>
      <c r="JWB68" s="73"/>
      <c r="JWC68" s="73"/>
      <c r="JWD68" s="73"/>
      <c r="JWE68" s="73"/>
      <c r="JWF68" s="73"/>
      <c r="JWG68" s="73"/>
      <c r="JWH68" s="73"/>
      <c r="JWI68" s="73"/>
      <c r="JWJ68" s="73"/>
      <c r="JWK68" s="73"/>
      <c r="JWL68" s="73"/>
      <c r="JWM68" s="73"/>
      <c r="JWN68" s="73"/>
      <c r="JWO68" s="73"/>
      <c r="JWP68" s="73"/>
      <c r="JWQ68" s="73"/>
      <c r="JWR68" s="73"/>
      <c r="JWS68" s="73"/>
      <c r="JWT68" s="73"/>
      <c r="JWU68" s="73"/>
      <c r="JWV68" s="73"/>
      <c r="JWW68" s="73"/>
      <c r="JWX68" s="73"/>
      <c r="JWY68" s="73"/>
      <c r="JWZ68" s="73"/>
      <c r="JXA68" s="73"/>
      <c r="JXB68" s="73"/>
      <c r="JXC68" s="73"/>
      <c r="JXD68" s="73"/>
      <c r="JXE68" s="73"/>
      <c r="JXF68" s="73"/>
      <c r="JXG68" s="73"/>
      <c r="JXH68" s="73"/>
      <c r="JXI68" s="73"/>
      <c r="JXJ68" s="73"/>
      <c r="JXK68" s="73"/>
      <c r="JXL68" s="73"/>
      <c r="JXM68" s="73"/>
      <c r="JXN68" s="73"/>
      <c r="JXO68" s="73"/>
      <c r="JXP68" s="73"/>
      <c r="JXQ68" s="73"/>
      <c r="JXR68" s="73"/>
      <c r="JXS68" s="73"/>
      <c r="JXT68" s="73"/>
      <c r="JXU68" s="73"/>
      <c r="JXV68" s="73"/>
      <c r="JXW68" s="73"/>
      <c r="JXX68" s="73"/>
      <c r="JXY68" s="73"/>
      <c r="JXZ68" s="73"/>
      <c r="JYA68" s="73"/>
      <c r="JYB68" s="73"/>
      <c r="JYC68" s="73"/>
      <c r="JYD68" s="73"/>
      <c r="JYE68" s="73"/>
      <c r="JYF68" s="73"/>
      <c r="JYG68" s="73"/>
      <c r="JYH68" s="73"/>
      <c r="JYI68" s="73"/>
      <c r="JYJ68" s="73"/>
      <c r="JYK68" s="73"/>
      <c r="JYL68" s="73"/>
      <c r="JYM68" s="73"/>
      <c r="JYN68" s="73"/>
      <c r="JYO68" s="73"/>
      <c r="JYP68" s="73"/>
      <c r="JYQ68" s="73"/>
      <c r="JYR68" s="73"/>
      <c r="JYS68" s="73"/>
      <c r="JYT68" s="73"/>
      <c r="JYU68" s="73"/>
      <c r="JYV68" s="73"/>
      <c r="JYW68" s="73"/>
      <c r="JYX68" s="73"/>
      <c r="JYY68" s="73"/>
      <c r="JYZ68" s="73"/>
      <c r="JZA68" s="73"/>
      <c r="JZB68" s="73"/>
      <c r="JZC68" s="73"/>
      <c r="JZD68" s="73"/>
      <c r="JZE68" s="73"/>
      <c r="JZF68" s="73"/>
      <c r="JZG68" s="73"/>
      <c r="JZH68" s="73"/>
      <c r="JZI68" s="73"/>
      <c r="JZJ68" s="73"/>
      <c r="JZK68" s="73"/>
      <c r="JZL68" s="73"/>
      <c r="JZM68" s="73"/>
      <c r="JZN68" s="73"/>
      <c r="JZO68" s="73"/>
      <c r="JZP68" s="73"/>
      <c r="JZQ68" s="73"/>
      <c r="JZR68" s="73"/>
      <c r="JZS68" s="73"/>
      <c r="JZT68" s="73"/>
      <c r="JZU68" s="73"/>
      <c r="JZV68" s="73"/>
      <c r="JZW68" s="73"/>
      <c r="JZX68" s="73"/>
      <c r="JZY68" s="73"/>
      <c r="JZZ68" s="73"/>
      <c r="KAA68" s="73"/>
      <c r="KAB68" s="73"/>
      <c r="KAC68" s="73"/>
      <c r="KAD68" s="73"/>
      <c r="KAE68" s="73"/>
      <c r="KAF68" s="73"/>
      <c r="KAG68" s="73"/>
      <c r="KAH68" s="73"/>
      <c r="KAI68" s="73"/>
      <c r="KAJ68" s="73"/>
      <c r="KAK68" s="73"/>
      <c r="KAL68" s="73"/>
      <c r="KAM68" s="73"/>
      <c r="KAN68" s="73"/>
      <c r="KAO68" s="73"/>
      <c r="KAP68" s="73"/>
      <c r="KAQ68" s="73"/>
      <c r="KAR68" s="73"/>
      <c r="KAS68" s="73"/>
      <c r="KAT68" s="73"/>
      <c r="KAU68" s="73"/>
      <c r="KAV68" s="73"/>
      <c r="KAW68" s="73"/>
      <c r="KAX68" s="73"/>
      <c r="KAY68" s="73"/>
      <c r="KAZ68" s="73"/>
      <c r="KBA68" s="73"/>
      <c r="KBB68" s="73"/>
      <c r="KBC68" s="73"/>
      <c r="KBD68" s="73"/>
      <c r="KBE68" s="73"/>
      <c r="KBF68" s="73"/>
      <c r="KBG68" s="73"/>
      <c r="KBH68" s="73"/>
      <c r="KBI68" s="73"/>
      <c r="KBJ68" s="73"/>
      <c r="KBK68" s="73"/>
      <c r="KBL68" s="73"/>
      <c r="KBM68" s="73"/>
      <c r="KBN68" s="73"/>
      <c r="KBO68" s="73"/>
      <c r="KBP68" s="73"/>
      <c r="KBQ68" s="73"/>
      <c r="KBR68" s="73"/>
      <c r="KBS68" s="73"/>
      <c r="KBT68" s="73"/>
      <c r="KBU68" s="73"/>
      <c r="KBV68" s="73"/>
      <c r="KBW68" s="73"/>
      <c r="KBX68" s="73"/>
      <c r="KBY68" s="73"/>
      <c r="KBZ68" s="73"/>
      <c r="KCA68" s="73"/>
      <c r="KCB68" s="73"/>
      <c r="KCC68" s="73"/>
      <c r="KCD68" s="73"/>
      <c r="KCE68" s="73"/>
      <c r="KCF68" s="73"/>
      <c r="KCG68" s="73"/>
      <c r="KCH68" s="73"/>
      <c r="KCI68" s="73"/>
      <c r="KCJ68" s="73"/>
      <c r="KCK68" s="73"/>
      <c r="KCL68" s="73"/>
      <c r="KCM68" s="73"/>
      <c r="KCN68" s="73"/>
      <c r="KCO68" s="73"/>
      <c r="KCP68" s="73"/>
      <c r="KCQ68" s="73"/>
      <c r="KCR68" s="73"/>
      <c r="KCS68" s="73"/>
      <c r="KCT68" s="73"/>
      <c r="KCU68" s="73"/>
      <c r="KCV68" s="73"/>
      <c r="KCW68" s="73"/>
      <c r="KCX68" s="73"/>
      <c r="KCY68" s="73"/>
      <c r="KCZ68" s="73"/>
      <c r="KDA68" s="73"/>
      <c r="KDB68" s="73"/>
      <c r="KDC68" s="73"/>
      <c r="KDD68" s="73"/>
      <c r="KDE68" s="73"/>
      <c r="KDF68" s="73"/>
      <c r="KDG68" s="73"/>
      <c r="KDH68" s="73"/>
      <c r="KDI68" s="73"/>
      <c r="KDJ68" s="73"/>
      <c r="KDK68" s="73"/>
      <c r="KDL68" s="73"/>
      <c r="KDM68" s="73"/>
      <c r="KDN68" s="73"/>
      <c r="KDO68" s="73"/>
      <c r="KDP68" s="73"/>
      <c r="KDQ68" s="73"/>
      <c r="KDR68" s="73"/>
      <c r="KDS68" s="73"/>
      <c r="KDT68" s="73"/>
      <c r="KDU68" s="73"/>
      <c r="KDV68" s="73"/>
      <c r="KDW68" s="73"/>
      <c r="KDX68" s="73"/>
      <c r="KDY68" s="73"/>
      <c r="KDZ68" s="73"/>
      <c r="KEA68" s="73"/>
      <c r="KEB68" s="73"/>
      <c r="KEC68" s="73"/>
      <c r="KED68" s="73"/>
      <c r="KEE68" s="73"/>
      <c r="KEF68" s="73"/>
      <c r="KEG68" s="73"/>
      <c r="KEH68" s="73"/>
      <c r="KEI68" s="73"/>
      <c r="KEJ68" s="73"/>
      <c r="KEK68" s="73"/>
      <c r="KEL68" s="73"/>
      <c r="KEM68" s="73"/>
      <c r="KEN68" s="73"/>
      <c r="KEO68" s="73"/>
      <c r="KEP68" s="73"/>
      <c r="KEQ68" s="73"/>
      <c r="KER68" s="73"/>
      <c r="KES68" s="73"/>
      <c r="KET68" s="73"/>
      <c r="KEU68" s="73"/>
      <c r="KEV68" s="73"/>
      <c r="KEW68" s="73"/>
      <c r="KEX68" s="73"/>
      <c r="KEY68" s="73"/>
      <c r="KEZ68" s="73"/>
      <c r="KFA68" s="73"/>
      <c r="KFB68" s="73"/>
      <c r="KFC68" s="73"/>
      <c r="KFD68" s="73"/>
      <c r="KFE68" s="73"/>
      <c r="KFF68" s="73"/>
      <c r="KFG68" s="73"/>
      <c r="KFH68" s="73"/>
      <c r="KFI68" s="73"/>
      <c r="KFJ68" s="73"/>
      <c r="KFK68" s="73"/>
      <c r="KFL68" s="73"/>
      <c r="KFM68" s="73"/>
      <c r="KFN68" s="73"/>
      <c r="KFO68" s="73"/>
      <c r="KFP68" s="73"/>
      <c r="KFQ68" s="73"/>
      <c r="KFR68" s="73"/>
      <c r="KFS68" s="73"/>
      <c r="KFT68" s="73"/>
      <c r="KFU68" s="73"/>
      <c r="KFV68" s="73"/>
      <c r="KFW68" s="73"/>
      <c r="KFX68" s="73"/>
      <c r="KFY68" s="73"/>
      <c r="KFZ68" s="73"/>
      <c r="KGA68" s="73"/>
      <c r="KGB68" s="73"/>
      <c r="KGC68" s="73"/>
      <c r="KGD68" s="73"/>
      <c r="KGE68" s="73"/>
      <c r="KGF68" s="73"/>
      <c r="KGG68" s="73"/>
      <c r="KGH68" s="73"/>
      <c r="KGI68" s="73"/>
      <c r="KGJ68" s="73"/>
      <c r="KGK68" s="73"/>
      <c r="KGL68" s="73"/>
      <c r="KGM68" s="73"/>
      <c r="KGN68" s="73"/>
      <c r="KGO68" s="73"/>
      <c r="KGP68" s="73"/>
      <c r="KGQ68" s="73"/>
      <c r="KGR68" s="73"/>
      <c r="KGS68" s="73"/>
      <c r="KGT68" s="73"/>
      <c r="KGU68" s="73"/>
      <c r="KGV68" s="73"/>
      <c r="KGW68" s="73"/>
      <c r="KGX68" s="73"/>
      <c r="KGY68" s="73"/>
      <c r="KGZ68" s="73"/>
      <c r="KHA68" s="73"/>
      <c r="KHB68" s="73"/>
      <c r="KHC68" s="73"/>
      <c r="KHD68" s="73"/>
      <c r="KHE68" s="73"/>
      <c r="KHF68" s="73"/>
      <c r="KHG68" s="73"/>
      <c r="KHH68" s="73"/>
      <c r="KHI68" s="73"/>
      <c r="KHJ68" s="73"/>
      <c r="KHK68" s="73"/>
      <c r="KHL68" s="73"/>
      <c r="KHM68" s="73"/>
      <c r="KHN68" s="73"/>
      <c r="KHO68" s="73"/>
      <c r="KHP68" s="73"/>
      <c r="KHQ68" s="73"/>
      <c r="KHR68" s="73"/>
      <c r="KHS68" s="73"/>
      <c r="KHT68" s="73"/>
      <c r="KHU68" s="73"/>
      <c r="KHV68" s="73"/>
      <c r="KHW68" s="73"/>
      <c r="KHX68" s="73"/>
      <c r="KHY68" s="73"/>
      <c r="KHZ68" s="73"/>
      <c r="KIA68" s="73"/>
      <c r="KIB68" s="73"/>
      <c r="KIC68" s="73"/>
      <c r="KID68" s="73"/>
      <c r="KIE68" s="73"/>
      <c r="KIF68" s="73"/>
      <c r="KIG68" s="73"/>
      <c r="KIH68" s="73"/>
      <c r="KII68" s="73"/>
      <c r="KIJ68" s="73"/>
      <c r="KIK68" s="73"/>
      <c r="KIL68" s="73"/>
      <c r="KIM68" s="73"/>
      <c r="KIN68" s="73"/>
      <c r="KIO68" s="73"/>
      <c r="KIP68" s="73"/>
      <c r="KIQ68" s="73"/>
      <c r="KIR68" s="73"/>
      <c r="KIS68" s="73"/>
      <c r="KIT68" s="73"/>
      <c r="KIU68" s="73"/>
      <c r="KIV68" s="73"/>
      <c r="KIW68" s="73"/>
      <c r="KIX68" s="73"/>
      <c r="KIY68" s="73"/>
      <c r="KIZ68" s="73"/>
      <c r="KJA68" s="73"/>
      <c r="KJB68" s="73"/>
      <c r="KJC68" s="73"/>
      <c r="KJD68" s="73"/>
      <c r="KJE68" s="73"/>
      <c r="KJF68" s="73"/>
      <c r="KJG68" s="73"/>
      <c r="KJH68" s="73"/>
      <c r="KJI68" s="73"/>
      <c r="KJJ68" s="73"/>
      <c r="KJK68" s="73"/>
      <c r="KJL68" s="73"/>
      <c r="KJM68" s="73"/>
      <c r="KJN68" s="73"/>
      <c r="KJO68" s="73"/>
      <c r="KJP68" s="73"/>
      <c r="KJQ68" s="73"/>
      <c r="KJR68" s="73"/>
      <c r="KJS68" s="73"/>
      <c r="KJT68" s="73"/>
      <c r="KJU68" s="73"/>
      <c r="KJV68" s="73"/>
      <c r="KJW68" s="73"/>
      <c r="KJX68" s="73"/>
      <c r="KJY68" s="73"/>
      <c r="KJZ68" s="73"/>
      <c r="KKA68" s="73"/>
      <c r="KKB68" s="73"/>
      <c r="KKC68" s="73"/>
      <c r="KKD68" s="73"/>
      <c r="KKE68" s="73"/>
      <c r="KKF68" s="73"/>
      <c r="KKG68" s="73"/>
      <c r="KKH68" s="73"/>
      <c r="KKI68" s="73"/>
      <c r="KKJ68" s="73"/>
      <c r="KKK68" s="73"/>
      <c r="KKL68" s="73"/>
      <c r="KKM68" s="73"/>
      <c r="KKN68" s="73"/>
      <c r="KKO68" s="73"/>
      <c r="KKP68" s="73"/>
      <c r="KKQ68" s="73"/>
      <c r="KKR68" s="73"/>
      <c r="KKS68" s="73"/>
      <c r="KKT68" s="73"/>
      <c r="KKU68" s="73"/>
      <c r="KKV68" s="73"/>
      <c r="KKW68" s="73"/>
      <c r="KKX68" s="73"/>
      <c r="KKY68" s="73"/>
      <c r="KKZ68" s="73"/>
      <c r="KLA68" s="73"/>
      <c r="KLB68" s="73"/>
      <c r="KLC68" s="73"/>
      <c r="KLD68" s="73"/>
      <c r="KLE68" s="73"/>
      <c r="KLF68" s="73"/>
      <c r="KLG68" s="73"/>
      <c r="KLH68" s="73"/>
      <c r="KLI68" s="73"/>
      <c r="KLJ68" s="73"/>
      <c r="KLK68" s="73"/>
      <c r="KLL68" s="73"/>
      <c r="KLM68" s="73"/>
      <c r="KLN68" s="73"/>
      <c r="KLO68" s="73"/>
      <c r="KLP68" s="73"/>
      <c r="KLQ68" s="73"/>
      <c r="KLR68" s="73"/>
      <c r="KLS68" s="73"/>
      <c r="KLT68" s="73"/>
      <c r="KLU68" s="73"/>
      <c r="KLV68" s="73"/>
      <c r="KLW68" s="73"/>
      <c r="KLX68" s="73"/>
      <c r="KLY68" s="73"/>
      <c r="KLZ68" s="73"/>
      <c r="KMA68" s="73"/>
      <c r="KMB68" s="73"/>
      <c r="KMC68" s="73"/>
      <c r="KMD68" s="73"/>
      <c r="KME68" s="73"/>
      <c r="KMF68" s="73"/>
      <c r="KMG68" s="73"/>
      <c r="KMH68" s="73"/>
      <c r="KMI68" s="73"/>
      <c r="KMJ68" s="73"/>
      <c r="KMK68" s="73"/>
      <c r="KML68" s="73"/>
      <c r="KMM68" s="73"/>
      <c r="KMN68" s="73"/>
      <c r="KMO68" s="73"/>
      <c r="KMP68" s="73"/>
      <c r="KMQ68" s="73"/>
      <c r="KMR68" s="73"/>
      <c r="KMS68" s="73"/>
      <c r="KMT68" s="73"/>
      <c r="KMU68" s="73"/>
      <c r="KMV68" s="73"/>
      <c r="KMW68" s="73"/>
      <c r="KMX68" s="73"/>
      <c r="KMY68" s="73"/>
      <c r="KMZ68" s="73"/>
      <c r="KNA68" s="73"/>
      <c r="KNB68" s="73"/>
      <c r="KNC68" s="73"/>
      <c r="KND68" s="73"/>
      <c r="KNE68" s="73"/>
      <c r="KNF68" s="73"/>
      <c r="KNG68" s="73"/>
      <c r="KNH68" s="73"/>
      <c r="KNI68" s="73"/>
      <c r="KNJ68" s="73"/>
      <c r="KNK68" s="73"/>
      <c r="KNL68" s="73"/>
      <c r="KNM68" s="73"/>
      <c r="KNN68" s="73"/>
      <c r="KNO68" s="73"/>
      <c r="KNP68" s="73"/>
      <c r="KNQ68" s="73"/>
      <c r="KNR68" s="73"/>
      <c r="KNS68" s="73"/>
      <c r="KNT68" s="73"/>
      <c r="KNU68" s="73"/>
      <c r="KNV68" s="73"/>
      <c r="KNW68" s="73"/>
      <c r="KNX68" s="73"/>
      <c r="KNY68" s="73"/>
      <c r="KNZ68" s="73"/>
      <c r="KOA68" s="73"/>
      <c r="KOB68" s="73"/>
      <c r="KOC68" s="73"/>
      <c r="KOD68" s="73"/>
      <c r="KOE68" s="73"/>
      <c r="KOF68" s="73"/>
      <c r="KOG68" s="73"/>
      <c r="KOH68" s="73"/>
      <c r="KOI68" s="73"/>
      <c r="KOJ68" s="73"/>
      <c r="KOK68" s="73"/>
      <c r="KOL68" s="73"/>
      <c r="KOM68" s="73"/>
      <c r="KON68" s="73"/>
      <c r="KOO68" s="73"/>
      <c r="KOP68" s="73"/>
      <c r="KOQ68" s="73"/>
      <c r="KOR68" s="73"/>
      <c r="KOS68" s="73"/>
      <c r="KOT68" s="73"/>
      <c r="KOU68" s="73"/>
      <c r="KOV68" s="73"/>
      <c r="KOW68" s="73"/>
      <c r="KOX68" s="73"/>
      <c r="KOY68" s="73"/>
      <c r="KOZ68" s="73"/>
      <c r="KPA68" s="73"/>
      <c r="KPB68" s="73"/>
      <c r="KPC68" s="73"/>
      <c r="KPD68" s="73"/>
      <c r="KPE68" s="73"/>
      <c r="KPF68" s="73"/>
      <c r="KPG68" s="73"/>
      <c r="KPH68" s="73"/>
      <c r="KPI68" s="73"/>
      <c r="KPJ68" s="73"/>
      <c r="KPK68" s="73"/>
      <c r="KPL68" s="73"/>
      <c r="KPM68" s="73"/>
      <c r="KPN68" s="73"/>
      <c r="KPO68" s="73"/>
      <c r="KPP68" s="73"/>
      <c r="KPQ68" s="73"/>
      <c r="KPR68" s="73"/>
      <c r="KPS68" s="73"/>
      <c r="KPT68" s="73"/>
      <c r="KPU68" s="73"/>
      <c r="KPV68" s="73"/>
      <c r="KPW68" s="73"/>
      <c r="KPX68" s="73"/>
      <c r="KPY68" s="73"/>
      <c r="KPZ68" s="73"/>
      <c r="KQA68" s="73"/>
      <c r="KQB68" s="73"/>
      <c r="KQC68" s="73"/>
      <c r="KQD68" s="73"/>
      <c r="KQE68" s="73"/>
      <c r="KQF68" s="73"/>
      <c r="KQG68" s="73"/>
      <c r="KQH68" s="73"/>
      <c r="KQI68" s="73"/>
      <c r="KQJ68" s="73"/>
      <c r="KQK68" s="73"/>
      <c r="KQL68" s="73"/>
      <c r="KQM68" s="73"/>
      <c r="KQN68" s="73"/>
      <c r="KQO68" s="73"/>
      <c r="KQP68" s="73"/>
      <c r="KQQ68" s="73"/>
      <c r="KQR68" s="73"/>
      <c r="KQS68" s="73"/>
      <c r="KQT68" s="73"/>
      <c r="KQU68" s="73"/>
      <c r="KQV68" s="73"/>
      <c r="KQW68" s="73"/>
      <c r="KQX68" s="73"/>
      <c r="KQY68" s="73"/>
      <c r="KQZ68" s="73"/>
      <c r="KRA68" s="73"/>
      <c r="KRB68" s="73"/>
      <c r="KRC68" s="73"/>
      <c r="KRD68" s="73"/>
      <c r="KRE68" s="73"/>
      <c r="KRF68" s="73"/>
      <c r="KRG68" s="73"/>
      <c r="KRH68" s="73"/>
      <c r="KRI68" s="73"/>
      <c r="KRJ68" s="73"/>
      <c r="KRK68" s="73"/>
      <c r="KRL68" s="73"/>
      <c r="KRM68" s="73"/>
      <c r="KRN68" s="73"/>
      <c r="KRO68" s="73"/>
      <c r="KRP68" s="73"/>
      <c r="KRQ68" s="73"/>
      <c r="KRR68" s="73"/>
      <c r="KRS68" s="73"/>
      <c r="KRT68" s="73"/>
      <c r="KRU68" s="73"/>
      <c r="KRV68" s="73"/>
      <c r="KRW68" s="73"/>
      <c r="KRX68" s="73"/>
      <c r="KRY68" s="73"/>
      <c r="KRZ68" s="73"/>
      <c r="KSA68" s="73"/>
      <c r="KSB68" s="73"/>
      <c r="KSC68" s="73"/>
      <c r="KSD68" s="73"/>
      <c r="KSE68" s="73"/>
      <c r="KSF68" s="73"/>
      <c r="KSG68" s="73"/>
      <c r="KSH68" s="73"/>
      <c r="KSI68" s="73"/>
      <c r="KSJ68" s="73"/>
      <c r="KSK68" s="73"/>
      <c r="KSL68" s="73"/>
      <c r="KSM68" s="73"/>
      <c r="KSN68" s="73"/>
      <c r="KSO68" s="73"/>
      <c r="KSP68" s="73"/>
      <c r="KSQ68" s="73"/>
      <c r="KSR68" s="73"/>
      <c r="KSS68" s="73"/>
      <c r="KST68" s="73"/>
      <c r="KSU68" s="73"/>
      <c r="KSV68" s="73"/>
      <c r="KSW68" s="73"/>
      <c r="KSX68" s="73"/>
      <c r="KSY68" s="73"/>
      <c r="KSZ68" s="73"/>
      <c r="KTA68" s="73"/>
      <c r="KTB68" s="73"/>
      <c r="KTC68" s="73"/>
      <c r="KTD68" s="73"/>
      <c r="KTE68" s="73"/>
      <c r="KTF68" s="73"/>
      <c r="KTG68" s="73"/>
      <c r="KTH68" s="73"/>
      <c r="KTI68" s="73"/>
      <c r="KTJ68" s="73"/>
      <c r="KTK68" s="73"/>
      <c r="KTL68" s="73"/>
      <c r="KTM68" s="73"/>
      <c r="KTN68" s="73"/>
      <c r="KTO68" s="73"/>
      <c r="KTP68" s="73"/>
      <c r="KTQ68" s="73"/>
      <c r="KTR68" s="73"/>
      <c r="KTS68" s="73"/>
      <c r="KTT68" s="73"/>
      <c r="KTU68" s="73"/>
      <c r="KTV68" s="73"/>
      <c r="KTW68" s="73"/>
      <c r="KTX68" s="73"/>
      <c r="KTY68" s="73"/>
      <c r="KTZ68" s="73"/>
      <c r="KUA68" s="73"/>
      <c r="KUB68" s="73"/>
      <c r="KUC68" s="73"/>
      <c r="KUD68" s="73"/>
      <c r="KUE68" s="73"/>
      <c r="KUF68" s="73"/>
      <c r="KUG68" s="73"/>
      <c r="KUH68" s="73"/>
      <c r="KUI68" s="73"/>
      <c r="KUJ68" s="73"/>
      <c r="KUK68" s="73"/>
      <c r="KUL68" s="73"/>
      <c r="KUM68" s="73"/>
      <c r="KUN68" s="73"/>
      <c r="KUO68" s="73"/>
      <c r="KUP68" s="73"/>
      <c r="KUQ68" s="73"/>
      <c r="KUR68" s="73"/>
      <c r="KUS68" s="73"/>
      <c r="KUT68" s="73"/>
      <c r="KUU68" s="73"/>
      <c r="KUV68" s="73"/>
      <c r="KUW68" s="73"/>
      <c r="KUX68" s="73"/>
      <c r="KUY68" s="73"/>
      <c r="KUZ68" s="73"/>
      <c r="KVA68" s="73"/>
      <c r="KVB68" s="73"/>
      <c r="KVC68" s="73"/>
      <c r="KVD68" s="73"/>
      <c r="KVE68" s="73"/>
      <c r="KVF68" s="73"/>
      <c r="KVG68" s="73"/>
      <c r="KVH68" s="73"/>
      <c r="KVI68" s="73"/>
      <c r="KVJ68" s="73"/>
      <c r="KVK68" s="73"/>
      <c r="KVL68" s="73"/>
      <c r="KVM68" s="73"/>
      <c r="KVN68" s="73"/>
      <c r="KVO68" s="73"/>
      <c r="KVP68" s="73"/>
      <c r="KVQ68" s="73"/>
      <c r="KVR68" s="73"/>
      <c r="KVS68" s="73"/>
      <c r="KVT68" s="73"/>
      <c r="KVU68" s="73"/>
      <c r="KVV68" s="73"/>
      <c r="KVW68" s="73"/>
      <c r="KVX68" s="73"/>
      <c r="KVY68" s="73"/>
      <c r="KVZ68" s="73"/>
      <c r="KWA68" s="73"/>
      <c r="KWB68" s="73"/>
      <c r="KWC68" s="73"/>
      <c r="KWD68" s="73"/>
      <c r="KWE68" s="73"/>
      <c r="KWF68" s="73"/>
      <c r="KWG68" s="73"/>
      <c r="KWH68" s="73"/>
      <c r="KWI68" s="73"/>
      <c r="KWJ68" s="73"/>
      <c r="KWK68" s="73"/>
      <c r="KWL68" s="73"/>
      <c r="KWM68" s="73"/>
      <c r="KWN68" s="73"/>
      <c r="KWO68" s="73"/>
      <c r="KWP68" s="73"/>
      <c r="KWQ68" s="73"/>
      <c r="KWR68" s="73"/>
      <c r="KWS68" s="73"/>
      <c r="KWT68" s="73"/>
      <c r="KWU68" s="73"/>
      <c r="KWV68" s="73"/>
      <c r="KWW68" s="73"/>
      <c r="KWX68" s="73"/>
      <c r="KWY68" s="73"/>
      <c r="KWZ68" s="73"/>
      <c r="KXA68" s="73"/>
      <c r="KXB68" s="73"/>
      <c r="KXC68" s="73"/>
      <c r="KXD68" s="73"/>
      <c r="KXE68" s="73"/>
      <c r="KXF68" s="73"/>
      <c r="KXG68" s="73"/>
      <c r="KXH68" s="73"/>
      <c r="KXI68" s="73"/>
      <c r="KXJ68" s="73"/>
      <c r="KXK68" s="73"/>
      <c r="KXL68" s="73"/>
      <c r="KXM68" s="73"/>
      <c r="KXN68" s="73"/>
      <c r="KXO68" s="73"/>
      <c r="KXP68" s="73"/>
      <c r="KXQ68" s="73"/>
      <c r="KXR68" s="73"/>
      <c r="KXS68" s="73"/>
      <c r="KXT68" s="73"/>
      <c r="KXU68" s="73"/>
      <c r="KXV68" s="73"/>
      <c r="KXW68" s="73"/>
      <c r="KXX68" s="73"/>
      <c r="KXY68" s="73"/>
      <c r="KXZ68" s="73"/>
      <c r="KYA68" s="73"/>
      <c r="KYB68" s="73"/>
      <c r="KYC68" s="73"/>
      <c r="KYD68" s="73"/>
      <c r="KYE68" s="73"/>
      <c r="KYF68" s="73"/>
      <c r="KYG68" s="73"/>
      <c r="KYH68" s="73"/>
      <c r="KYI68" s="73"/>
      <c r="KYJ68" s="73"/>
      <c r="KYK68" s="73"/>
      <c r="KYL68" s="73"/>
      <c r="KYM68" s="73"/>
      <c r="KYN68" s="73"/>
      <c r="KYO68" s="73"/>
      <c r="KYP68" s="73"/>
      <c r="KYQ68" s="73"/>
      <c r="KYR68" s="73"/>
      <c r="KYS68" s="73"/>
      <c r="KYT68" s="73"/>
      <c r="KYU68" s="73"/>
      <c r="KYV68" s="73"/>
      <c r="KYW68" s="73"/>
      <c r="KYX68" s="73"/>
      <c r="KYY68" s="73"/>
      <c r="KYZ68" s="73"/>
      <c r="KZA68" s="73"/>
      <c r="KZB68" s="73"/>
      <c r="KZC68" s="73"/>
      <c r="KZD68" s="73"/>
      <c r="KZE68" s="73"/>
      <c r="KZF68" s="73"/>
      <c r="KZG68" s="73"/>
      <c r="KZH68" s="73"/>
      <c r="KZI68" s="73"/>
      <c r="KZJ68" s="73"/>
      <c r="KZK68" s="73"/>
      <c r="KZL68" s="73"/>
      <c r="KZM68" s="73"/>
      <c r="KZN68" s="73"/>
      <c r="KZO68" s="73"/>
      <c r="KZP68" s="73"/>
      <c r="KZQ68" s="73"/>
      <c r="KZR68" s="73"/>
      <c r="KZS68" s="73"/>
      <c r="KZT68" s="73"/>
      <c r="KZU68" s="73"/>
      <c r="KZV68" s="73"/>
      <c r="KZW68" s="73"/>
      <c r="KZX68" s="73"/>
      <c r="KZY68" s="73"/>
      <c r="KZZ68" s="73"/>
      <c r="LAA68" s="73"/>
      <c r="LAB68" s="73"/>
      <c r="LAC68" s="73"/>
      <c r="LAD68" s="73"/>
      <c r="LAE68" s="73"/>
      <c r="LAF68" s="73"/>
      <c r="LAG68" s="73"/>
      <c r="LAH68" s="73"/>
      <c r="LAI68" s="73"/>
      <c r="LAJ68" s="73"/>
      <c r="LAK68" s="73"/>
      <c r="LAL68" s="73"/>
      <c r="LAM68" s="73"/>
      <c r="LAN68" s="73"/>
      <c r="LAO68" s="73"/>
      <c r="LAP68" s="73"/>
      <c r="LAQ68" s="73"/>
      <c r="LAR68" s="73"/>
      <c r="LAS68" s="73"/>
      <c r="LAT68" s="73"/>
      <c r="LAU68" s="73"/>
      <c r="LAV68" s="73"/>
      <c r="LAW68" s="73"/>
      <c r="LAX68" s="73"/>
      <c r="LAY68" s="73"/>
      <c r="LAZ68" s="73"/>
      <c r="LBA68" s="73"/>
      <c r="LBB68" s="73"/>
      <c r="LBC68" s="73"/>
      <c r="LBD68" s="73"/>
      <c r="LBE68" s="73"/>
      <c r="LBF68" s="73"/>
      <c r="LBG68" s="73"/>
      <c r="LBH68" s="73"/>
      <c r="LBI68" s="73"/>
      <c r="LBJ68" s="73"/>
      <c r="LBK68" s="73"/>
      <c r="LBL68" s="73"/>
      <c r="LBM68" s="73"/>
      <c r="LBN68" s="73"/>
      <c r="LBO68" s="73"/>
      <c r="LBP68" s="73"/>
      <c r="LBQ68" s="73"/>
      <c r="LBR68" s="73"/>
      <c r="LBS68" s="73"/>
      <c r="LBT68" s="73"/>
      <c r="LBU68" s="73"/>
      <c r="LBV68" s="73"/>
      <c r="LBW68" s="73"/>
      <c r="LBX68" s="73"/>
      <c r="LBY68" s="73"/>
      <c r="LBZ68" s="73"/>
      <c r="LCA68" s="73"/>
      <c r="LCB68" s="73"/>
      <c r="LCC68" s="73"/>
      <c r="LCD68" s="73"/>
      <c r="LCE68" s="73"/>
      <c r="LCF68" s="73"/>
      <c r="LCG68" s="73"/>
      <c r="LCH68" s="73"/>
      <c r="LCI68" s="73"/>
      <c r="LCJ68" s="73"/>
      <c r="LCK68" s="73"/>
      <c r="LCL68" s="73"/>
      <c r="LCM68" s="73"/>
      <c r="LCN68" s="73"/>
      <c r="LCO68" s="73"/>
      <c r="LCP68" s="73"/>
      <c r="LCQ68" s="73"/>
      <c r="LCR68" s="73"/>
      <c r="LCS68" s="73"/>
      <c r="LCT68" s="73"/>
      <c r="LCU68" s="73"/>
      <c r="LCV68" s="73"/>
      <c r="LCW68" s="73"/>
      <c r="LCX68" s="73"/>
      <c r="LCY68" s="73"/>
      <c r="LCZ68" s="73"/>
      <c r="LDA68" s="73"/>
      <c r="LDB68" s="73"/>
      <c r="LDC68" s="73"/>
      <c r="LDD68" s="73"/>
      <c r="LDE68" s="73"/>
      <c r="LDF68" s="73"/>
      <c r="LDG68" s="73"/>
      <c r="LDH68" s="73"/>
      <c r="LDI68" s="73"/>
      <c r="LDJ68" s="73"/>
      <c r="LDK68" s="73"/>
      <c r="LDL68" s="73"/>
      <c r="LDM68" s="73"/>
      <c r="LDN68" s="73"/>
      <c r="LDO68" s="73"/>
      <c r="LDP68" s="73"/>
      <c r="LDQ68" s="73"/>
      <c r="LDR68" s="73"/>
      <c r="LDS68" s="73"/>
      <c r="LDT68" s="73"/>
      <c r="LDU68" s="73"/>
      <c r="LDV68" s="73"/>
      <c r="LDW68" s="73"/>
      <c r="LDX68" s="73"/>
      <c r="LDY68" s="73"/>
      <c r="LDZ68" s="73"/>
      <c r="LEA68" s="73"/>
      <c r="LEB68" s="73"/>
      <c r="LEC68" s="73"/>
      <c r="LED68" s="73"/>
      <c r="LEE68" s="73"/>
      <c r="LEF68" s="73"/>
      <c r="LEG68" s="73"/>
      <c r="LEH68" s="73"/>
      <c r="LEI68" s="73"/>
      <c r="LEJ68" s="73"/>
      <c r="LEK68" s="73"/>
      <c r="LEL68" s="73"/>
      <c r="LEM68" s="73"/>
      <c r="LEN68" s="73"/>
      <c r="LEO68" s="73"/>
      <c r="LEP68" s="73"/>
      <c r="LEQ68" s="73"/>
      <c r="LER68" s="73"/>
      <c r="LES68" s="73"/>
      <c r="LET68" s="73"/>
      <c r="LEU68" s="73"/>
      <c r="LEV68" s="73"/>
      <c r="LEW68" s="73"/>
      <c r="LEX68" s="73"/>
      <c r="LEY68" s="73"/>
      <c r="LEZ68" s="73"/>
      <c r="LFA68" s="73"/>
      <c r="LFB68" s="73"/>
      <c r="LFC68" s="73"/>
      <c r="LFD68" s="73"/>
      <c r="LFE68" s="73"/>
      <c r="LFF68" s="73"/>
      <c r="LFG68" s="73"/>
      <c r="LFH68" s="73"/>
      <c r="LFI68" s="73"/>
      <c r="LFJ68" s="73"/>
      <c r="LFK68" s="73"/>
      <c r="LFL68" s="73"/>
      <c r="LFM68" s="73"/>
      <c r="LFN68" s="73"/>
      <c r="LFO68" s="73"/>
      <c r="LFP68" s="73"/>
      <c r="LFQ68" s="73"/>
      <c r="LFR68" s="73"/>
      <c r="LFS68" s="73"/>
      <c r="LFT68" s="73"/>
      <c r="LFU68" s="73"/>
      <c r="LFV68" s="73"/>
      <c r="LFW68" s="73"/>
      <c r="LFX68" s="73"/>
      <c r="LFY68" s="73"/>
      <c r="LFZ68" s="73"/>
      <c r="LGA68" s="73"/>
      <c r="LGB68" s="73"/>
      <c r="LGC68" s="73"/>
      <c r="LGD68" s="73"/>
      <c r="LGE68" s="73"/>
      <c r="LGF68" s="73"/>
      <c r="LGG68" s="73"/>
      <c r="LGH68" s="73"/>
      <c r="LGI68" s="73"/>
      <c r="LGJ68" s="73"/>
      <c r="LGK68" s="73"/>
      <c r="LGL68" s="73"/>
      <c r="LGM68" s="73"/>
      <c r="LGN68" s="73"/>
      <c r="LGO68" s="73"/>
      <c r="LGP68" s="73"/>
      <c r="LGQ68" s="73"/>
      <c r="LGR68" s="73"/>
      <c r="LGS68" s="73"/>
      <c r="LGT68" s="73"/>
      <c r="LGU68" s="73"/>
      <c r="LGV68" s="73"/>
      <c r="LGW68" s="73"/>
      <c r="LGX68" s="73"/>
      <c r="LGY68" s="73"/>
      <c r="LGZ68" s="73"/>
      <c r="LHA68" s="73"/>
      <c r="LHB68" s="73"/>
      <c r="LHC68" s="73"/>
      <c r="LHD68" s="73"/>
      <c r="LHE68" s="73"/>
      <c r="LHF68" s="73"/>
      <c r="LHG68" s="73"/>
      <c r="LHH68" s="73"/>
      <c r="LHI68" s="73"/>
      <c r="LHJ68" s="73"/>
      <c r="LHK68" s="73"/>
      <c r="LHL68" s="73"/>
      <c r="LHM68" s="73"/>
      <c r="LHN68" s="73"/>
      <c r="LHO68" s="73"/>
      <c r="LHP68" s="73"/>
      <c r="LHQ68" s="73"/>
      <c r="LHR68" s="73"/>
      <c r="LHS68" s="73"/>
      <c r="LHT68" s="73"/>
      <c r="LHU68" s="73"/>
      <c r="LHV68" s="73"/>
      <c r="LHW68" s="73"/>
      <c r="LHX68" s="73"/>
      <c r="LHY68" s="73"/>
      <c r="LHZ68" s="73"/>
      <c r="LIA68" s="73"/>
      <c r="LIB68" s="73"/>
      <c r="LIC68" s="73"/>
      <c r="LID68" s="73"/>
      <c r="LIE68" s="73"/>
      <c r="LIF68" s="73"/>
      <c r="LIG68" s="73"/>
      <c r="LIH68" s="73"/>
      <c r="LII68" s="73"/>
      <c r="LIJ68" s="73"/>
      <c r="LIK68" s="73"/>
      <c r="LIL68" s="73"/>
      <c r="LIM68" s="73"/>
      <c r="LIN68" s="73"/>
      <c r="LIO68" s="73"/>
      <c r="LIP68" s="73"/>
      <c r="LIQ68" s="73"/>
      <c r="LIR68" s="73"/>
      <c r="LIS68" s="73"/>
      <c r="LIT68" s="73"/>
      <c r="LIU68" s="73"/>
      <c r="LIV68" s="73"/>
      <c r="LIW68" s="73"/>
      <c r="LIX68" s="73"/>
      <c r="LIY68" s="73"/>
      <c r="LIZ68" s="73"/>
      <c r="LJA68" s="73"/>
      <c r="LJB68" s="73"/>
      <c r="LJC68" s="73"/>
      <c r="LJD68" s="73"/>
      <c r="LJE68" s="73"/>
      <c r="LJF68" s="73"/>
      <c r="LJG68" s="73"/>
      <c r="LJH68" s="73"/>
      <c r="LJI68" s="73"/>
      <c r="LJJ68" s="73"/>
      <c r="LJK68" s="73"/>
      <c r="LJL68" s="73"/>
      <c r="LJM68" s="73"/>
      <c r="LJN68" s="73"/>
      <c r="LJO68" s="73"/>
      <c r="LJP68" s="73"/>
      <c r="LJQ68" s="73"/>
      <c r="LJR68" s="73"/>
      <c r="LJS68" s="73"/>
      <c r="LJT68" s="73"/>
      <c r="LJU68" s="73"/>
      <c r="LJV68" s="73"/>
      <c r="LJW68" s="73"/>
      <c r="LJX68" s="73"/>
      <c r="LJY68" s="73"/>
      <c r="LJZ68" s="73"/>
      <c r="LKA68" s="73"/>
      <c r="LKB68" s="73"/>
      <c r="LKC68" s="73"/>
      <c r="LKD68" s="73"/>
      <c r="LKE68" s="73"/>
      <c r="LKF68" s="73"/>
      <c r="LKG68" s="73"/>
      <c r="LKH68" s="73"/>
      <c r="LKI68" s="73"/>
      <c r="LKJ68" s="73"/>
      <c r="LKK68" s="73"/>
      <c r="LKL68" s="73"/>
      <c r="LKM68" s="73"/>
      <c r="LKN68" s="73"/>
      <c r="LKO68" s="73"/>
      <c r="LKP68" s="73"/>
      <c r="LKQ68" s="73"/>
      <c r="LKR68" s="73"/>
      <c r="LKS68" s="73"/>
      <c r="LKT68" s="73"/>
      <c r="LKU68" s="73"/>
      <c r="LKV68" s="73"/>
      <c r="LKW68" s="73"/>
      <c r="LKX68" s="73"/>
      <c r="LKY68" s="73"/>
      <c r="LKZ68" s="73"/>
      <c r="LLA68" s="73"/>
      <c r="LLB68" s="73"/>
      <c r="LLC68" s="73"/>
      <c r="LLD68" s="73"/>
      <c r="LLE68" s="73"/>
      <c r="LLF68" s="73"/>
      <c r="LLG68" s="73"/>
      <c r="LLH68" s="73"/>
      <c r="LLI68" s="73"/>
      <c r="LLJ68" s="73"/>
      <c r="LLK68" s="73"/>
      <c r="LLL68" s="73"/>
      <c r="LLM68" s="73"/>
      <c r="LLN68" s="73"/>
      <c r="LLO68" s="73"/>
      <c r="LLP68" s="73"/>
      <c r="LLQ68" s="73"/>
      <c r="LLR68" s="73"/>
      <c r="LLS68" s="73"/>
      <c r="LLT68" s="73"/>
      <c r="LLU68" s="73"/>
      <c r="LLV68" s="73"/>
      <c r="LLW68" s="73"/>
      <c r="LLX68" s="73"/>
      <c r="LLY68" s="73"/>
      <c r="LLZ68" s="73"/>
      <c r="LMA68" s="73"/>
      <c r="LMB68" s="73"/>
      <c r="LMC68" s="73"/>
      <c r="LMD68" s="73"/>
      <c r="LME68" s="73"/>
      <c r="LMF68" s="73"/>
      <c r="LMG68" s="73"/>
      <c r="LMH68" s="73"/>
      <c r="LMI68" s="73"/>
      <c r="LMJ68" s="73"/>
      <c r="LMK68" s="73"/>
      <c r="LML68" s="73"/>
      <c r="LMM68" s="73"/>
      <c r="LMN68" s="73"/>
      <c r="LMO68" s="73"/>
      <c r="LMP68" s="73"/>
      <c r="LMQ68" s="73"/>
      <c r="LMR68" s="73"/>
      <c r="LMS68" s="73"/>
      <c r="LMT68" s="73"/>
      <c r="LMU68" s="73"/>
      <c r="LMV68" s="73"/>
      <c r="LMW68" s="73"/>
      <c r="LMX68" s="73"/>
      <c r="LMY68" s="73"/>
      <c r="LMZ68" s="73"/>
      <c r="LNA68" s="73"/>
      <c r="LNB68" s="73"/>
      <c r="LNC68" s="73"/>
      <c r="LND68" s="73"/>
      <c r="LNE68" s="73"/>
      <c r="LNF68" s="73"/>
      <c r="LNG68" s="73"/>
      <c r="LNH68" s="73"/>
      <c r="LNI68" s="73"/>
      <c r="LNJ68" s="73"/>
      <c r="LNK68" s="73"/>
      <c r="LNL68" s="73"/>
      <c r="LNM68" s="73"/>
      <c r="LNN68" s="73"/>
      <c r="LNO68" s="73"/>
      <c r="LNP68" s="73"/>
      <c r="LNQ68" s="73"/>
      <c r="LNR68" s="73"/>
      <c r="LNS68" s="73"/>
      <c r="LNT68" s="73"/>
      <c r="LNU68" s="73"/>
      <c r="LNV68" s="73"/>
      <c r="LNW68" s="73"/>
      <c r="LNX68" s="73"/>
      <c r="LNY68" s="73"/>
      <c r="LNZ68" s="73"/>
      <c r="LOA68" s="73"/>
      <c r="LOB68" s="73"/>
      <c r="LOC68" s="73"/>
      <c r="LOD68" s="73"/>
      <c r="LOE68" s="73"/>
      <c r="LOF68" s="73"/>
      <c r="LOG68" s="73"/>
      <c r="LOH68" s="73"/>
      <c r="LOI68" s="73"/>
      <c r="LOJ68" s="73"/>
      <c r="LOK68" s="73"/>
      <c r="LOL68" s="73"/>
      <c r="LOM68" s="73"/>
      <c r="LON68" s="73"/>
      <c r="LOO68" s="73"/>
      <c r="LOP68" s="73"/>
      <c r="LOQ68" s="73"/>
      <c r="LOR68" s="73"/>
      <c r="LOS68" s="73"/>
      <c r="LOT68" s="73"/>
      <c r="LOU68" s="73"/>
      <c r="LOV68" s="73"/>
      <c r="LOW68" s="73"/>
      <c r="LOX68" s="73"/>
      <c r="LOY68" s="73"/>
      <c r="LOZ68" s="73"/>
      <c r="LPA68" s="73"/>
      <c r="LPB68" s="73"/>
      <c r="LPC68" s="73"/>
      <c r="LPD68" s="73"/>
      <c r="LPE68" s="73"/>
      <c r="LPF68" s="73"/>
      <c r="LPG68" s="73"/>
      <c r="LPH68" s="73"/>
      <c r="LPI68" s="73"/>
      <c r="LPJ68" s="73"/>
      <c r="LPK68" s="73"/>
      <c r="LPL68" s="73"/>
      <c r="LPM68" s="73"/>
      <c r="LPN68" s="73"/>
      <c r="LPO68" s="73"/>
      <c r="LPP68" s="73"/>
      <c r="LPQ68" s="73"/>
      <c r="LPR68" s="73"/>
      <c r="LPS68" s="73"/>
      <c r="LPT68" s="73"/>
      <c r="LPU68" s="73"/>
      <c r="LPV68" s="73"/>
      <c r="LPW68" s="73"/>
      <c r="LPX68" s="73"/>
      <c r="LPY68" s="73"/>
      <c r="LPZ68" s="73"/>
      <c r="LQA68" s="73"/>
      <c r="LQB68" s="73"/>
      <c r="LQC68" s="73"/>
      <c r="LQD68" s="73"/>
      <c r="LQE68" s="73"/>
      <c r="LQF68" s="73"/>
      <c r="LQG68" s="73"/>
      <c r="LQH68" s="73"/>
      <c r="LQI68" s="73"/>
      <c r="LQJ68" s="73"/>
      <c r="LQK68" s="73"/>
      <c r="LQL68" s="73"/>
      <c r="LQM68" s="73"/>
      <c r="LQN68" s="73"/>
      <c r="LQO68" s="73"/>
      <c r="LQP68" s="73"/>
      <c r="LQQ68" s="73"/>
      <c r="LQR68" s="73"/>
      <c r="LQS68" s="73"/>
      <c r="LQT68" s="73"/>
      <c r="LQU68" s="73"/>
      <c r="LQV68" s="73"/>
      <c r="LQW68" s="73"/>
      <c r="LQX68" s="73"/>
      <c r="LQY68" s="73"/>
      <c r="LQZ68" s="73"/>
      <c r="LRA68" s="73"/>
      <c r="LRB68" s="73"/>
      <c r="LRC68" s="73"/>
      <c r="LRD68" s="73"/>
      <c r="LRE68" s="73"/>
      <c r="LRF68" s="73"/>
      <c r="LRG68" s="73"/>
      <c r="LRH68" s="73"/>
      <c r="LRI68" s="73"/>
      <c r="LRJ68" s="73"/>
      <c r="LRK68" s="73"/>
      <c r="LRL68" s="73"/>
      <c r="LRM68" s="73"/>
      <c r="LRN68" s="73"/>
      <c r="LRO68" s="73"/>
      <c r="LRP68" s="73"/>
      <c r="LRQ68" s="73"/>
      <c r="LRR68" s="73"/>
      <c r="LRS68" s="73"/>
      <c r="LRT68" s="73"/>
      <c r="LRU68" s="73"/>
      <c r="LRV68" s="73"/>
      <c r="LRW68" s="73"/>
      <c r="LRX68" s="73"/>
      <c r="LRY68" s="73"/>
      <c r="LRZ68" s="73"/>
      <c r="LSA68" s="73"/>
      <c r="LSB68" s="73"/>
      <c r="LSC68" s="73"/>
      <c r="LSD68" s="73"/>
      <c r="LSE68" s="73"/>
      <c r="LSF68" s="73"/>
      <c r="LSG68" s="73"/>
      <c r="LSH68" s="73"/>
      <c r="LSI68" s="73"/>
      <c r="LSJ68" s="73"/>
      <c r="LSK68" s="73"/>
      <c r="LSL68" s="73"/>
      <c r="LSM68" s="73"/>
      <c r="LSN68" s="73"/>
      <c r="LSO68" s="73"/>
      <c r="LSP68" s="73"/>
      <c r="LSQ68" s="73"/>
      <c r="LSR68" s="73"/>
      <c r="LSS68" s="73"/>
      <c r="LST68" s="73"/>
      <c r="LSU68" s="73"/>
      <c r="LSV68" s="73"/>
      <c r="LSW68" s="73"/>
      <c r="LSX68" s="73"/>
      <c r="LSY68" s="73"/>
      <c r="LSZ68" s="73"/>
      <c r="LTA68" s="73"/>
      <c r="LTB68" s="73"/>
      <c r="LTC68" s="73"/>
      <c r="LTD68" s="73"/>
      <c r="LTE68" s="73"/>
      <c r="LTF68" s="73"/>
      <c r="LTG68" s="73"/>
      <c r="LTH68" s="73"/>
      <c r="LTI68" s="73"/>
      <c r="LTJ68" s="73"/>
      <c r="LTK68" s="73"/>
      <c r="LTL68" s="73"/>
      <c r="LTM68" s="73"/>
      <c r="LTN68" s="73"/>
      <c r="LTO68" s="73"/>
      <c r="LTP68" s="73"/>
      <c r="LTQ68" s="73"/>
      <c r="LTR68" s="73"/>
      <c r="LTS68" s="73"/>
      <c r="LTT68" s="73"/>
      <c r="LTU68" s="73"/>
      <c r="LTV68" s="73"/>
      <c r="LTW68" s="73"/>
      <c r="LTX68" s="73"/>
      <c r="LTY68" s="73"/>
      <c r="LTZ68" s="73"/>
      <c r="LUA68" s="73"/>
      <c r="LUB68" s="73"/>
      <c r="LUC68" s="73"/>
      <c r="LUD68" s="73"/>
      <c r="LUE68" s="73"/>
      <c r="LUF68" s="73"/>
      <c r="LUG68" s="73"/>
      <c r="LUH68" s="73"/>
      <c r="LUI68" s="73"/>
      <c r="LUJ68" s="73"/>
      <c r="LUK68" s="73"/>
      <c r="LUL68" s="73"/>
      <c r="LUM68" s="73"/>
      <c r="LUN68" s="73"/>
      <c r="LUO68" s="73"/>
      <c r="LUP68" s="73"/>
      <c r="LUQ68" s="73"/>
      <c r="LUR68" s="73"/>
      <c r="LUS68" s="73"/>
      <c r="LUT68" s="73"/>
      <c r="LUU68" s="73"/>
      <c r="LUV68" s="73"/>
      <c r="LUW68" s="73"/>
      <c r="LUX68" s="73"/>
      <c r="LUY68" s="73"/>
      <c r="LUZ68" s="73"/>
      <c r="LVA68" s="73"/>
      <c r="LVB68" s="73"/>
      <c r="LVC68" s="73"/>
      <c r="LVD68" s="73"/>
      <c r="LVE68" s="73"/>
      <c r="LVF68" s="73"/>
      <c r="LVG68" s="73"/>
      <c r="LVH68" s="73"/>
      <c r="LVI68" s="73"/>
      <c r="LVJ68" s="73"/>
      <c r="LVK68" s="73"/>
      <c r="LVL68" s="73"/>
      <c r="LVM68" s="73"/>
      <c r="LVN68" s="73"/>
      <c r="LVO68" s="73"/>
      <c r="LVP68" s="73"/>
      <c r="LVQ68" s="73"/>
      <c r="LVR68" s="73"/>
      <c r="LVS68" s="73"/>
      <c r="LVT68" s="73"/>
      <c r="LVU68" s="73"/>
      <c r="LVV68" s="73"/>
      <c r="LVW68" s="73"/>
      <c r="LVX68" s="73"/>
      <c r="LVY68" s="73"/>
      <c r="LVZ68" s="73"/>
      <c r="LWA68" s="73"/>
      <c r="LWB68" s="73"/>
      <c r="LWC68" s="73"/>
      <c r="LWD68" s="73"/>
      <c r="LWE68" s="73"/>
      <c r="LWF68" s="73"/>
      <c r="LWG68" s="73"/>
      <c r="LWH68" s="73"/>
      <c r="LWI68" s="73"/>
      <c r="LWJ68" s="73"/>
      <c r="LWK68" s="73"/>
      <c r="LWL68" s="73"/>
      <c r="LWM68" s="73"/>
      <c r="LWN68" s="73"/>
      <c r="LWO68" s="73"/>
      <c r="LWP68" s="73"/>
      <c r="LWQ68" s="73"/>
      <c r="LWR68" s="73"/>
      <c r="LWS68" s="73"/>
      <c r="LWT68" s="73"/>
      <c r="LWU68" s="73"/>
      <c r="LWV68" s="73"/>
      <c r="LWW68" s="73"/>
      <c r="LWX68" s="73"/>
      <c r="LWY68" s="73"/>
      <c r="LWZ68" s="73"/>
      <c r="LXA68" s="73"/>
      <c r="LXB68" s="73"/>
      <c r="LXC68" s="73"/>
      <c r="LXD68" s="73"/>
      <c r="LXE68" s="73"/>
      <c r="LXF68" s="73"/>
      <c r="LXG68" s="73"/>
      <c r="LXH68" s="73"/>
      <c r="LXI68" s="73"/>
      <c r="LXJ68" s="73"/>
      <c r="LXK68" s="73"/>
      <c r="LXL68" s="73"/>
      <c r="LXM68" s="73"/>
      <c r="LXN68" s="73"/>
      <c r="LXO68" s="73"/>
      <c r="LXP68" s="73"/>
      <c r="LXQ68" s="73"/>
      <c r="LXR68" s="73"/>
      <c r="LXS68" s="73"/>
      <c r="LXT68" s="73"/>
      <c r="LXU68" s="73"/>
      <c r="LXV68" s="73"/>
      <c r="LXW68" s="73"/>
      <c r="LXX68" s="73"/>
      <c r="LXY68" s="73"/>
      <c r="LXZ68" s="73"/>
      <c r="LYA68" s="73"/>
      <c r="LYB68" s="73"/>
      <c r="LYC68" s="73"/>
      <c r="LYD68" s="73"/>
      <c r="LYE68" s="73"/>
      <c r="LYF68" s="73"/>
      <c r="LYG68" s="73"/>
      <c r="LYH68" s="73"/>
      <c r="LYI68" s="73"/>
      <c r="LYJ68" s="73"/>
      <c r="LYK68" s="73"/>
      <c r="LYL68" s="73"/>
      <c r="LYM68" s="73"/>
      <c r="LYN68" s="73"/>
      <c r="LYO68" s="73"/>
      <c r="LYP68" s="73"/>
      <c r="LYQ68" s="73"/>
      <c r="LYR68" s="73"/>
      <c r="LYS68" s="73"/>
      <c r="LYT68" s="73"/>
      <c r="LYU68" s="73"/>
      <c r="LYV68" s="73"/>
      <c r="LYW68" s="73"/>
      <c r="LYX68" s="73"/>
      <c r="LYY68" s="73"/>
      <c r="LYZ68" s="73"/>
      <c r="LZA68" s="73"/>
      <c r="LZB68" s="73"/>
      <c r="LZC68" s="73"/>
      <c r="LZD68" s="73"/>
      <c r="LZE68" s="73"/>
      <c r="LZF68" s="73"/>
      <c r="LZG68" s="73"/>
      <c r="LZH68" s="73"/>
      <c r="LZI68" s="73"/>
      <c r="LZJ68" s="73"/>
      <c r="LZK68" s="73"/>
      <c r="LZL68" s="73"/>
      <c r="LZM68" s="73"/>
      <c r="LZN68" s="73"/>
      <c r="LZO68" s="73"/>
      <c r="LZP68" s="73"/>
      <c r="LZQ68" s="73"/>
      <c r="LZR68" s="73"/>
      <c r="LZS68" s="73"/>
      <c r="LZT68" s="73"/>
      <c r="LZU68" s="73"/>
      <c r="LZV68" s="73"/>
      <c r="LZW68" s="73"/>
      <c r="LZX68" s="73"/>
      <c r="LZY68" s="73"/>
      <c r="LZZ68" s="73"/>
      <c r="MAA68" s="73"/>
      <c r="MAB68" s="73"/>
      <c r="MAC68" s="73"/>
      <c r="MAD68" s="73"/>
      <c r="MAE68" s="73"/>
      <c r="MAF68" s="73"/>
      <c r="MAG68" s="73"/>
      <c r="MAH68" s="73"/>
      <c r="MAI68" s="73"/>
      <c r="MAJ68" s="73"/>
      <c r="MAK68" s="73"/>
      <c r="MAL68" s="73"/>
      <c r="MAM68" s="73"/>
      <c r="MAN68" s="73"/>
      <c r="MAO68" s="73"/>
      <c r="MAP68" s="73"/>
      <c r="MAQ68" s="73"/>
      <c r="MAR68" s="73"/>
      <c r="MAS68" s="73"/>
      <c r="MAT68" s="73"/>
      <c r="MAU68" s="73"/>
      <c r="MAV68" s="73"/>
      <c r="MAW68" s="73"/>
      <c r="MAX68" s="73"/>
      <c r="MAY68" s="73"/>
      <c r="MAZ68" s="73"/>
      <c r="MBA68" s="73"/>
      <c r="MBB68" s="73"/>
      <c r="MBC68" s="73"/>
      <c r="MBD68" s="73"/>
      <c r="MBE68" s="73"/>
      <c r="MBF68" s="73"/>
      <c r="MBG68" s="73"/>
      <c r="MBH68" s="73"/>
      <c r="MBI68" s="73"/>
      <c r="MBJ68" s="73"/>
      <c r="MBK68" s="73"/>
      <c r="MBL68" s="73"/>
      <c r="MBM68" s="73"/>
      <c r="MBN68" s="73"/>
      <c r="MBO68" s="73"/>
      <c r="MBP68" s="73"/>
      <c r="MBQ68" s="73"/>
      <c r="MBR68" s="73"/>
      <c r="MBS68" s="73"/>
      <c r="MBT68" s="73"/>
      <c r="MBU68" s="73"/>
      <c r="MBV68" s="73"/>
      <c r="MBW68" s="73"/>
      <c r="MBX68" s="73"/>
      <c r="MBY68" s="73"/>
      <c r="MBZ68" s="73"/>
      <c r="MCA68" s="73"/>
      <c r="MCB68" s="73"/>
      <c r="MCC68" s="73"/>
      <c r="MCD68" s="73"/>
      <c r="MCE68" s="73"/>
      <c r="MCF68" s="73"/>
      <c r="MCG68" s="73"/>
      <c r="MCH68" s="73"/>
      <c r="MCI68" s="73"/>
      <c r="MCJ68" s="73"/>
      <c r="MCK68" s="73"/>
      <c r="MCL68" s="73"/>
      <c r="MCM68" s="73"/>
      <c r="MCN68" s="73"/>
      <c r="MCO68" s="73"/>
      <c r="MCP68" s="73"/>
      <c r="MCQ68" s="73"/>
      <c r="MCR68" s="73"/>
      <c r="MCS68" s="73"/>
      <c r="MCT68" s="73"/>
      <c r="MCU68" s="73"/>
      <c r="MCV68" s="73"/>
      <c r="MCW68" s="73"/>
      <c r="MCX68" s="73"/>
      <c r="MCY68" s="73"/>
      <c r="MCZ68" s="73"/>
      <c r="MDA68" s="73"/>
      <c r="MDB68" s="73"/>
      <c r="MDC68" s="73"/>
      <c r="MDD68" s="73"/>
      <c r="MDE68" s="73"/>
      <c r="MDF68" s="73"/>
      <c r="MDG68" s="73"/>
      <c r="MDH68" s="73"/>
      <c r="MDI68" s="73"/>
      <c r="MDJ68" s="73"/>
      <c r="MDK68" s="73"/>
      <c r="MDL68" s="73"/>
      <c r="MDM68" s="73"/>
      <c r="MDN68" s="73"/>
      <c r="MDO68" s="73"/>
      <c r="MDP68" s="73"/>
      <c r="MDQ68" s="73"/>
      <c r="MDR68" s="73"/>
      <c r="MDS68" s="73"/>
      <c r="MDT68" s="73"/>
      <c r="MDU68" s="73"/>
      <c r="MDV68" s="73"/>
      <c r="MDW68" s="73"/>
      <c r="MDX68" s="73"/>
      <c r="MDY68" s="73"/>
      <c r="MDZ68" s="73"/>
      <c r="MEA68" s="73"/>
      <c r="MEB68" s="73"/>
      <c r="MEC68" s="73"/>
      <c r="MED68" s="73"/>
      <c r="MEE68" s="73"/>
      <c r="MEF68" s="73"/>
      <c r="MEG68" s="73"/>
      <c r="MEH68" s="73"/>
      <c r="MEI68" s="73"/>
      <c r="MEJ68" s="73"/>
      <c r="MEK68" s="73"/>
      <c r="MEL68" s="73"/>
      <c r="MEM68" s="73"/>
      <c r="MEN68" s="73"/>
      <c r="MEO68" s="73"/>
      <c r="MEP68" s="73"/>
      <c r="MEQ68" s="73"/>
      <c r="MER68" s="73"/>
      <c r="MES68" s="73"/>
      <c r="MET68" s="73"/>
      <c r="MEU68" s="73"/>
      <c r="MEV68" s="73"/>
      <c r="MEW68" s="73"/>
      <c r="MEX68" s="73"/>
      <c r="MEY68" s="73"/>
      <c r="MEZ68" s="73"/>
      <c r="MFA68" s="73"/>
      <c r="MFB68" s="73"/>
      <c r="MFC68" s="73"/>
      <c r="MFD68" s="73"/>
      <c r="MFE68" s="73"/>
      <c r="MFF68" s="73"/>
      <c r="MFG68" s="73"/>
      <c r="MFH68" s="73"/>
      <c r="MFI68" s="73"/>
      <c r="MFJ68" s="73"/>
      <c r="MFK68" s="73"/>
      <c r="MFL68" s="73"/>
      <c r="MFM68" s="73"/>
      <c r="MFN68" s="73"/>
      <c r="MFO68" s="73"/>
      <c r="MFP68" s="73"/>
      <c r="MFQ68" s="73"/>
      <c r="MFR68" s="73"/>
      <c r="MFS68" s="73"/>
      <c r="MFT68" s="73"/>
      <c r="MFU68" s="73"/>
      <c r="MFV68" s="73"/>
      <c r="MFW68" s="73"/>
      <c r="MFX68" s="73"/>
      <c r="MFY68" s="73"/>
      <c r="MFZ68" s="73"/>
      <c r="MGA68" s="73"/>
      <c r="MGB68" s="73"/>
      <c r="MGC68" s="73"/>
      <c r="MGD68" s="73"/>
      <c r="MGE68" s="73"/>
      <c r="MGF68" s="73"/>
      <c r="MGG68" s="73"/>
      <c r="MGH68" s="73"/>
      <c r="MGI68" s="73"/>
      <c r="MGJ68" s="73"/>
      <c r="MGK68" s="73"/>
      <c r="MGL68" s="73"/>
      <c r="MGM68" s="73"/>
      <c r="MGN68" s="73"/>
      <c r="MGO68" s="73"/>
      <c r="MGP68" s="73"/>
      <c r="MGQ68" s="73"/>
      <c r="MGR68" s="73"/>
      <c r="MGS68" s="73"/>
      <c r="MGT68" s="73"/>
      <c r="MGU68" s="73"/>
      <c r="MGV68" s="73"/>
      <c r="MGW68" s="73"/>
      <c r="MGX68" s="73"/>
      <c r="MGY68" s="73"/>
      <c r="MGZ68" s="73"/>
      <c r="MHA68" s="73"/>
      <c r="MHB68" s="73"/>
      <c r="MHC68" s="73"/>
      <c r="MHD68" s="73"/>
      <c r="MHE68" s="73"/>
      <c r="MHF68" s="73"/>
      <c r="MHG68" s="73"/>
      <c r="MHH68" s="73"/>
      <c r="MHI68" s="73"/>
      <c r="MHJ68" s="73"/>
      <c r="MHK68" s="73"/>
      <c r="MHL68" s="73"/>
      <c r="MHM68" s="73"/>
      <c r="MHN68" s="73"/>
      <c r="MHO68" s="73"/>
      <c r="MHP68" s="73"/>
      <c r="MHQ68" s="73"/>
      <c r="MHR68" s="73"/>
      <c r="MHS68" s="73"/>
      <c r="MHT68" s="73"/>
      <c r="MHU68" s="73"/>
      <c r="MHV68" s="73"/>
      <c r="MHW68" s="73"/>
      <c r="MHX68" s="73"/>
      <c r="MHY68" s="73"/>
      <c r="MHZ68" s="73"/>
      <c r="MIA68" s="73"/>
      <c r="MIB68" s="73"/>
      <c r="MIC68" s="73"/>
      <c r="MID68" s="73"/>
      <c r="MIE68" s="73"/>
      <c r="MIF68" s="73"/>
      <c r="MIG68" s="73"/>
      <c r="MIH68" s="73"/>
      <c r="MII68" s="73"/>
      <c r="MIJ68" s="73"/>
      <c r="MIK68" s="73"/>
      <c r="MIL68" s="73"/>
      <c r="MIM68" s="73"/>
      <c r="MIN68" s="73"/>
      <c r="MIO68" s="73"/>
      <c r="MIP68" s="73"/>
      <c r="MIQ68" s="73"/>
      <c r="MIR68" s="73"/>
      <c r="MIS68" s="73"/>
      <c r="MIT68" s="73"/>
      <c r="MIU68" s="73"/>
      <c r="MIV68" s="73"/>
      <c r="MIW68" s="73"/>
      <c r="MIX68" s="73"/>
      <c r="MIY68" s="73"/>
      <c r="MIZ68" s="73"/>
      <c r="MJA68" s="73"/>
      <c r="MJB68" s="73"/>
      <c r="MJC68" s="73"/>
      <c r="MJD68" s="73"/>
      <c r="MJE68" s="73"/>
      <c r="MJF68" s="73"/>
      <c r="MJG68" s="73"/>
      <c r="MJH68" s="73"/>
      <c r="MJI68" s="73"/>
      <c r="MJJ68" s="73"/>
      <c r="MJK68" s="73"/>
      <c r="MJL68" s="73"/>
      <c r="MJM68" s="73"/>
      <c r="MJN68" s="73"/>
      <c r="MJO68" s="73"/>
      <c r="MJP68" s="73"/>
      <c r="MJQ68" s="73"/>
      <c r="MJR68" s="73"/>
      <c r="MJS68" s="73"/>
      <c r="MJT68" s="73"/>
      <c r="MJU68" s="73"/>
      <c r="MJV68" s="73"/>
      <c r="MJW68" s="73"/>
      <c r="MJX68" s="73"/>
      <c r="MJY68" s="73"/>
      <c r="MJZ68" s="73"/>
      <c r="MKA68" s="73"/>
      <c r="MKB68" s="73"/>
      <c r="MKC68" s="73"/>
      <c r="MKD68" s="73"/>
      <c r="MKE68" s="73"/>
      <c r="MKF68" s="73"/>
      <c r="MKG68" s="73"/>
      <c r="MKH68" s="73"/>
      <c r="MKI68" s="73"/>
      <c r="MKJ68" s="73"/>
      <c r="MKK68" s="73"/>
      <c r="MKL68" s="73"/>
      <c r="MKM68" s="73"/>
      <c r="MKN68" s="73"/>
      <c r="MKO68" s="73"/>
      <c r="MKP68" s="73"/>
      <c r="MKQ68" s="73"/>
      <c r="MKR68" s="73"/>
      <c r="MKS68" s="73"/>
      <c r="MKT68" s="73"/>
      <c r="MKU68" s="73"/>
      <c r="MKV68" s="73"/>
      <c r="MKW68" s="73"/>
      <c r="MKX68" s="73"/>
      <c r="MKY68" s="73"/>
      <c r="MKZ68" s="73"/>
      <c r="MLA68" s="73"/>
      <c r="MLB68" s="73"/>
      <c r="MLC68" s="73"/>
      <c r="MLD68" s="73"/>
      <c r="MLE68" s="73"/>
      <c r="MLF68" s="73"/>
      <c r="MLG68" s="73"/>
      <c r="MLH68" s="73"/>
      <c r="MLI68" s="73"/>
      <c r="MLJ68" s="73"/>
      <c r="MLK68" s="73"/>
      <c r="MLL68" s="73"/>
      <c r="MLM68" s="73"/>
      <c r="MLN68" s="73"/>
      <c r="MLO68" s="73"/>
      <c r="MLP68" s="73"/>
      <c r="MLQ68" s="73"/>
      <c r="MLR68" s="73"/>
      <c r="MLS68" s="73"/>
      <c r="MLT68" s="73"/>
      <c r="MLU68" s="73"/>
      <c r="MLV68" s="73"/>
      <c r="MLW68" s="73"/>
      <c r="MLX68" s="73"/>
      <c r="MLY68" s="73"/>
      <c r="MLZ68" s="73"/>
      <c r="MMA68" s="73"/>
      <c r="MMB68" s="73"/>
      <c r="MMC68" s="73"/>
      <c r="MMD68" s="73"/>
      <c r="MME68" s="73"/>
      <c r="MMF68" s="73"/>
      <c r="MMG68" s="73"/>
      <c r="MMH68" s="73"/>
      <c r="MMI68" s="73"/>
      <c r="MMJ68" s="73"/>
      <c r="MMK68" s="73"/>
      <c r="MML68" s="73"/>
      <c r="MMM68" s="73"/>
      <c r="MMN68" s="73"/>
      <c r="MMO68" s="73"/>
      <c r="MMP68" s="73"/>
      <c r="MMQ68" s="73"/>
      <c r="MMR68" s="73"/>
      <c r="MMS68" s="73"/>
      <c r="MMT68" s="73"/>
      <c r="MMU68" s="73"/>
      <c r="MMV68" s="73"/>
      <c r="MMW68" s="73"/>
      <c r="MMX68" s="73"/>
      <c r="MMY68" s="73"/>
      <c r="MMZ68" s="73"/>
      <c r="MNA68" s="73"/>
      <c r="MNB68" s="73"/>
      <c r="MNC68" s="73"/>
      <c r="MND68" s="73"/>
      <c r="MNE68" s="73"/>
      <c r="MNF68" s="73"/>
      <c r="MNG68" s="73"/>
      <c r="MNH68" s="73"/>
      <c r="MNI68" s="73"/>
      <c r="MNJ68" s="73"/>
      <c r="MNK68" s="73"/>
      <c r="MNL68" s="73"/>
      <c r="MNM68" s="73"/>
      <c r="MNN68" s="73"/>
      <c r="MNO68" s="73"/>
      <c r="MNP68" s="73"/>
      <c r="MNQ68" s="73"/>
      <c r="MNR68" s="73"/>
      <c r="MNS68" s="73"/>
      <c r="MNT68" s="73"/>
      <c r="MNU68" s="73"/>
      <c r="MNV68" s="73"/>
      <c r="MNW68" s="73"/>
      <c r="MNX68" s="73"/>
      <c r="MNY68" s="73"/>
      <c r="MNZ68" s="73"/>
      <c r="MOA68" s="73"/>
      <c r="MOB68" s="73"/>
      <c r="MOC68" s="73"/>
      <c r="MOD68" s="73"/>
      <c r="MOE68" s="73"/>
      <c r="MOF68" s="73"/>
      <c r="MOG68" s="73"/>
      <c r="MOH68" s="73"/>
      <c r="MOI68" s="73"/>
      <c r="MOJ68" s="73"/>
      <c r="MOK68" s="73"/>
      <c r="MOL68" s="73"/>
      <c r="MOM68" s="73"/>
      <c r="MON68" s="73"/>
      <c r="MOO68" s="73"/>
      <c r="MOP68" s="73"/>
      <c r="MOQ68" s="73"/>
      <c r="MOR68" s="73"/>
      <c r="MOS68" s="73"/>
      <c r="MOT68" s="73"/>
      <c r="MOU68" s="73"/>
      <c r="MOV68" s="73"/>
      <c r="MOW68" s="73"/>
      <c r="MOX68" s="73"/>
      <c r="MOY68" s="73"/>
      <c r="MOZ68" s="73"/>
      <c r="MPA68" s="73"/>
      <c r="MPB68" s="73"/>
      <c r="MPC68" s="73"/>
      <c r="MPD68" s="73"/>
      <c r="MPE68" s="73"/>
      <c r="MPF68" s="73"/>
      <c r="MPG68" s="73"/>
      <c r="MPH68" s="73"/>
      <c r="MPI68" s="73"/>
      <c r="MPJ68" s="73"/>
      <c r="MPK68" s="73"/>
      <c r="MPL68" s="73"/>
      <c r="MPM68" s="73"/>
      <c r="MPN68" s="73"/>
      <c r="MPO68" s="73"/>
      <c r="MPP68" s="73"/>
      <c r="MPQ68" s="73"/>
      <c r="MPR68" s="73"/>
      <c r="MPS68" s="73"/>
      <c r="MPT68" s="73"/>
      <c r="MPU68" s="73"/>
      <c r="MPV68" s="73"/>
      <c r="MPW68" s="73"/>
      <c r="MPX68" s="73"/>
      <c r="MPY68" s="73"/>
      <c r="MPZ68" s="73"/>
      <c r="MQA68" s="73"/>
      <c r="MQB68" s="73"/>
      <c r="MQC68" s="73"/>
      <c r="MQD68" s="73"/>
      <c r="MQE68" s="73"/>
      <c r="MQF68" s="73"/>
      <c r="MQG68" s="73"/>
      <c r="MQH68" s="73"/>
      <c r="MQI68" s="73"/>
      <c r="MQJ68" s="73"/>
      <c r="MQK68" s="73"/>
      <c r="MQL68" s="73"/>
      <c r="MQM68" s="73"/>
      <c r="MQN68" s="73"/>
      <c r="MQO68" s="73"/>
      <c r="MQP68" s="73"/>
      <c r="MQQ68" s="73"/>
      <c r="MQR68" s="73"/>
      <c r="MQS68" s="73"/>
      <c r="MQT68" s="73"/>
      <c r="MQU68" s="73"/>
      <c r="MQV68" s="73"/>
      <c r="MQW68" s="73"/>
      <c r="MQX68" s="73"/>
      <c r="MQY68" s="73"/>
      <c r="MQZ68" s="73"/>
      <c r="MRA68" s="73"/>
      <c r="MRB68" s="73"/>
      <c r="MRC68" s="73"/>
      <c r="MRD68" s="73"/>
      <c r="MRE68" s="73"/>
      <c r="MRF68" s="73"/>
      <c r="MRG68" s="73"/>
      <c r="MRH68" s="73"/>
      <c r="MRI68" s="73"/>
      <c r="MRJ68" s="73"/>
      <c r="MRK68" s="73"/>
      <c r="MRL68" s="73"/>
      <c r="MRM68" s="73"/>
      <c r="MRN68" s="73"/>
      <c r="MRO68" s="73"/>
      <c r="MRP68" s="73"/>
      <c r="MRQ68" s="73"/>
      <c r="MRR68" s="73"/>
      <c r="MRS68" s="73"/>
      <c r="MRT68" s="73"/>
      <c r="MRU68" s="73"/>
      <c r="MRV68" s="73"/>
      <c r="MRW68" s="73"/>
      <c r="MRX68" s="73"/>
      <c r="MRY68" s="73"/>
      <c r="MRZ68" s="73"/>
      <c r="MSA68" s="73"/>
      <c r="MSB68" s="73"/>
      <c r="MSC68" s="73"/>
      <c r="MSD68" s="73"/>
      <c r="MSE68" s="73"/>
      <c r="MSF68" s="73"/>
      <c r="MSG68" s="73"/>
      <c r="MSH68" s="73"/>
      <c r="MSI68" s="73"/>
      <c r="MSJ68" s="73"/>
      <c r="MSK68" s="73"/>
      <c r="MSL68" s="73"/>
      <c r="MSM68" s="73"/>
      <c r="MSN68" s="73"/>
      <c r="MSO68" s="73"/>
      <c r="MSP68" s="73"/>
      <c r="MSQ68" s="73"/>
      <c r="MSR68" s="73"/>
      <c r="MSS68" s="73"/>
      <c r="MST68" s="73"/>
      <c r="MSU68" s="73"/>
      <c r="MSV68" s="73"/>
      <c r="MSW68" s="73"/>
      <c r="MSX68" s="73"/>
      <c r="MSY68" s="73"/>
      <c r="MSZ68" s="73"/>
      <c r="MTA68" s="73"/>
      <c r="MTB68" s="73"/>
      <c r="MTC68" s="73"/>
      <c r="MTD68" s="73"/>
      <c r="MTE68" s="73"/>
      <c r="MTF68" s="73"/>
      <c r="MTG68" s="73"/>
      <c r="MTH68" s="73"/>
      <c r="MTI68" s="73"/>
      <c r="MTJ68" s="73"/>
      <c r="MTK68" s="73"/>
      <c r="MTL68" s="73"/>
      <c r="MTM68" s="73"/>
      <c r="MTN68" s="73"/>
      <c r="MTO68" s="73"/>
      <c r="MTP68" s="73"/>
      <c r="MTQ68" s="73"/>
      <c r="MTR68" s="73"/>
      <c r="MTS68" s="73"/>
      <c r="MTT68" s="73"/>
      <c r="MTU68" s="73"/>
      <c r="MTV68" s="73"/>
      <c r="MTW68" s="73"/>
      <c r="MTX68" s="73"/>
      <c r="MTY68" s="73"/>
      <c r="MTZ68" s="73"/>
      <c r="MUA68" s="73"/>
      <c r="MUB68" s="73"/>
      <c r="MUC68" s="73"/>
      <c r="MUD68" s="73"/>
      <c r="MUE68" s="73"/>
      <c r="MUF68" s="73"/>
      <c r="MUG68" s="73"/>
      <c r="MUH68" s="73"/>
      <c r="MUI68" s="73"/>
      <c r="MUJ68" s="73"/>
      <c r="MUK68" s="73"/>
      <c r="MUL68" s="73"/>
      <c r="MUM68" s="73"/>
      <c r="MUN68" s="73"/>
      <c r="MUO68" s="73"/>
      <c r="MUP68" s="73"/>
      <c r="MUQ68" s="73"/>
      <c r="MUR68" s="73"/>
      <c r="MUS68" s="73"/>
      <c r="MUT68" s="73"/>
      <c r="MUU68" s="73"/>
      <c r="MUV68" s="73"/>
      <c r="MUW68" s="73"/>
      <c r="MUX68" s="73"/>
      <c r="MUY68" s="73"/>
      <c r="MUZ68" s="73"/>
      <c r="MVA68" s="73"/>
      <c r="MVB68" s="73"/>
      <c r="MVC68" s="73"/>
      <c r="MVD68" s="73"/>
      <c r="MVE68" s="73"/>
      <c r="MVF68" s="73"/>
      <c r="MVG68" s="73"/>
      <c r="MVH68" s="73"/>
      <c r="MVI68" s="73"/>
      <c r="MVJ68" s="73"/>
      <c r="MVK68" s="73"/>
      <c r="MVL68" s="73"/>
      <c r="MVM68" s="73"/>
      <c r="MVN68" s="73"/>
      <c r="MVO68" s="73"/>
      <c r="MVP68" s="73"/>
      <c r="MVQ68" s="73"/>
      <c r="MVR68" s="73"/>
      <c r="MVS68" s="73"/>
      <c r="MVT68" s="73"/>
      <c r="MVU68" s="73"/>
      <c r="MVV68" s="73"/>
      <c r="MVW68" s="73"/>
      <c r="MVX68" s="73"/>
      <c r="MVY68" s="73"/>
      <c r="MVZ68" s="73"/>
      <c r="MWA68" s="73"/>
      <c r="MWB68" s="73"/>
      <c r="MWC68" s="73"/>
      <c r="MWD68" s="73"/>
      <c r="MWE68" s="73"/>
      <c r="MWF68" s="73"/>
      <c r="MWG68" s="73"/>
      <c r="MWH68" s="73"/>
      <c r="MWI68" s="73"/>
      <c r="MWJ68" s="73"/>
      <c r="MWK68" s="73"/>
      <c r="MWL68" s="73"/>
      <c r="MWM68" s="73"/>
      <c r="MWN68" s="73"/>
      <c r="MWO68" s="73"/>
      <c r="MWP68" s="73"/>
      <c r="MWQ68" s="73"/>
      <c r="MWR68" s="73"/>
      <c r="MWS68" s="73"/>
      <c r="MWT68" s="73"/>
      <c r="MWU68" s="73"/>
      <c r="MWV68" s="73"/>
      <c r="MWW68" s="73"/>
      <c r="MWX68" s="73"/>
      <c r="MWY68" s="73"/>
      <c r="MWZ68" s="73"/>
      <c r="MXA68" s="73"/>
      <c r="MXB68" s="73"/>
      <c r="MXC68" s="73"/>
      <c r="MXD68" s="73"/>
      <c r="MXE68" s="73"/>
      <c r="MXF68" s="73"/>
      <c r="MXG68" s="73"/>
      <c r="MXH68" s="73"/>
      <c r="MXI68" s="73"/>
      <c r="MXJ68" s="73"/>
      <c r="MXK68" s="73"/>
      <c r="MXL68" s="73"/>
      <c r="MXM68" s="73"/>
      <c r="MXN68" s="73"/>
      <c r="MXO68" s="73"/>
      <c r="MXP68" s="73"/>
      <c r="MXQ68" s="73"/>
      <c r="MXR68" s="73"/>
      <c r="MXS68" s="73"/>
      <c r="MXT68" s="73"/>
      <c r="MXU68" s="73"/>
      <c r="MXV68" s="73"/>
      <c r="MXW68" s="73"/>
      <c r="MXX68" s="73"/>
      <c r="MXY68" s="73"/>
      <c r="MXZ68" s="73"/>
      <c r="MYA68" s="73"/>
      <c r="MYB68" s="73"/>
      <c r="MYC68" s="73"/>
      <c r="MYD68" s="73"/>
      <c r="MYE68" s="73"/>
      <c r="MYF68" s="73"/>
      <c r="MYG68" s="73"/>
      <c r="MYH68" s="73"/>
      <c r="MYI68" s="73"/>
      <c r="MYJ68" s="73"/>
      <c r="MYK68" s="73"/>
      <c r="MYL68" s="73"/>
      <c r="MYM68" s="73"/>
      <c r="MYN68" s="73"/>
      <c r="MYO68" s="73"/>
      <c r="MYP68" s="73"/>
      <c r="MYQ68" s="73"/>
      <c r="MYR68" s="73"/>
      <c r="MYS68" s="73"/>
      <c r="MYT68" s="73"/>
      <c r="MYU68" s="73"/>
      <c r="MYV68" s="73"/>
      <c r="MYW68" s="73"/>
      <c r="MYX68" s="73"/>
      <c r="MYY68" s="73"/>
      <c r="MYZ68" s="73"/>
      <c r="MZA68" s="73"/>
      <c r="MZB68" s="73"/>
      <c r="MZC68" s="73"/>
      <c r="MZD68" s="73"/>
      <c r="MZE68" s="73"/>
      <c r="MZF68" s="73"/>
      <c r="MZG68" s="73"/>
      <c r="MZH68" s="73"/>
      <c r="MZI68" s="73"/>
      <c r="MZJ68" s="73"/>
      <c r="MZK68" s="73"/>
      <c r="MZL68" s="73"/>
      <c r="MZM68" s="73"/>
      <c r="MZN68" s="73"/>
      <c r="MZO68" s="73"/>
      <c r="MZP68" s="73"/>
      <c r="MZQ68" s="73"/>
      <c r="MZR68" s="73"/>
      <c r="MZS68" s="73"/>
      <c r="MZT68" s="73"/>
      <c r="MZU68" s="73"/>
      <c r="MZV68" s="73"/>
      <c r="MZW68" s="73"/>
      <c r="MZX68" s="73"/>
      <c r="MZY68" s="73"/>
      <c r="MZZ68" s="73"/>
      <c r="NAA68" s="73"/>
      <c r="NAB68" s="73"/>
      <c r="NAC68" s="73"/>
      <c r="NAD68" s="73"/>
      <c r="NAE68" s="73"/>
      <c r="NAF68" s="73"/>
      <c r="NAG68" s="73"/>
      <c r="NAH68" s="73"/>
      <c r="NAI68" s="73"/>
      <c r="NAJ68" s="73"/>
      <c r="NAK68" s="73"/>
      <c r="NAL68" s="73"/>
      <c r="NAM68" s="73"/>
      <c r="NAN68" s="73"/>
      <c r="NAO68" s="73"/>
      <c r="NAP68" s="73"/>
      <c r="NAQ68" s="73"/>
      <c r="NAR68" s="73"/>
      <c r="NAS68" s="73"/>
      <c r="NAT68" s="73"/>
      <c r="NAU68" s="73"/>
      <c r="NAV68" s="73"/>
      <c r="NAW68" s="73"/>
      <c r="NAX68" s="73"/>
      <c r="NAY68" s="73"/>
      <c r="NAZ68" s="73"/>
      <c r="NBA68" s="73"/>
      <c r="NBB68" s="73"/>
      <c r="NBC68" s="73"/>
      <c r="NBD68" s="73"/>
      <c r="NBE68" s="73"/>
      <c r="NBF68" s="73"/>
      <c r="NBG68" s="73"/>
      <c r="NBH68" s="73"/>
      <c r="NBI68" s="73"/>
      <c r="NBJ68" s="73"/>
      <c r="NBK68" s="73"/>
      <c r="NBL68" s="73"/>
      <c r="NBM68" s="73"/>
      <c r="NBN68" s="73"/>
      <c r="NBO68" s="73"/>
      <c r="NBP68" s="73"/>
      <c r="NBQ68" s="73"/>
      <c r="NBR68" s="73"/>
      <c r="NBS68" s="73"/>
      <c r="NBT68" s="73"/>
      <c r="NBU68" s="73"/>
      <c r="NBV68" s="73"/>
      <c r="NBW68" s="73"/>
      <c r="NBX68" s="73"/>
      <c r="NBY68" s="73"/>
      <c r="NBZ68" s="73"/>
      <c r="NCA68" s="73"/>
      <c r="NCB68" s="73"/>
      <c r="NCC68" s="73"/>
      <c r="NCD68" s="73"/>
      <c r="NCE68" s="73"/>
      <c r="NCF68" s="73"/>
      <c r="NCG68" s="73"/>
      <c r="NCH68" s="73"/>
      <c r="NCI68" s="73"/>
      <c r="NCJ68" s="73"/>
      <c r="NCK68" s="73"/>
      <c r="NCL68" s="73"/>
      <c r="NCM68" s="73"/>
      <c r="NCN68" s="73"/>
      <c r="NCO68" s="73"/>
      <c r="NCP68" s="73"/>
      <c r="NCQ68" s="73"/>
      <c r="NCR68" s="73"/>
      <c r="NCS68" s="73"/>
      <c r="NCT68" s="73"/>
      <c r="NCU68" s="73"/>
      <c r="NCV68" s="73"/>
      <c r="NCW68" s="73"/>
      <c r="NCX68" s="73"/>
      <c r="NCY68" s="73"/>
      <c r="NCZ68" s="73"/>
      <c r="NDA68" s="73"/>
      <c r="NDB68" s="73"/>
      <c r="NDC68" s="73"/>
      <c r="NDD68" s="73"/>
      <c r="NDE68" s="73"/>
      <c r="NDF68" s="73"/>
      <c r="NDG68" s="73"/>
      <c r="NDH68" s="73"/>
      <c r="NDI68" s="73"/>
      <c r="NDJ68" s="73"/>
      <c r="NDK68" s="73"/>
      <c r="NDL68" s="73"/>
      <c r="NDM68" s="73"/>
      <c r="NDN68" s="73"/>
      <c r="NDO68" s="73"/>
      <c r="NDP68" s="73"/>
      <c r="NDQ68" s="73"/>
      <c r="NDR68" s="73"/>
      <c r="NDS68" s="73"/>
      <c r="NDT68" s="73"/>
      <c r="NDU68" s="73"/>
      <c r="NDV68" s="73"/>
      <c r="NDW68" s="73"/>
      <c r="NDX68" s="73"/>
      <c r="NDY68" s="73"/>
      <c r="NDZ68" s="73"/>
      <c r="NEA68" s="73"/>
      <c r="NEB68" s="73"/>
      <c r="NEC68" s="73"/>
      <c r="NED68" s="73"/>
      <c r="NEE68" s="73"/>
      <c r="NEF68" s="73"/>
      <c r="NEG68" s="73"/>
      <c r="NEH68" s="73"/>
      <c r="NEI68" s="73"/>
      <c r="NEJ68" s="73"/>
      <c r="NEK68" s="73"/>
      <c r="NEL68" s="73"/>
      <c r="NEM68" s="73"/>
      <c r="NEN68" s="73"/>
      <c r="NEO68" s="73"/>
      <c r="NEP68" s="73"/>
      <c r="NEQ68" s="73"/>
      <c r="NER68" s="73"/>
      <c r="NES68" s="73"/>
      <c r="NET68" s="73"/>
      <c r="NEU68" s="73"/>
      <c r="NEV68" s="73"/>
      <c r="NEW68" s="73"/>
      <c r="NEX68" s="73"/>
      <c r="NEY68" s="73"/>
      <c r="NEZ68" s="73"/>
      <c r="NFA68" s="73"/>
      <c r="NFB68" s="73"/>
      <c r="NFC68" s="73"/>
      <c r="NFD68" s="73"/>
      <c r="NFE68" s="73"/>
      <c r="NFF68" s="73"/>
      <c r="NFG68" s="73"/>
      <c r="NFH68" s="73"/>
      <c r="NFI68" s="73"/>
      <c r="NFJ68" s="73"/>
      <c r="NFK68" s="73"/>
      <c r="NFL68" s="73"/>
      <c r="NFM68" s="73"/>
      <c r="NFN68" s="73"/>
      <c r="NFO68" s="73"/>
      <c r="NFP68" s="73"/>
      <c r="NFQ68" s="73"/>
      <c r="NFR68" s="73"/>
      <c r="NFS68" s="73"/>
      <c r="NFT68" s="73"/>
      <c r="NFU68" s="73"/>
      <c r="NFV68" s="73"/>
      <c r="NFW68" s="73"/>
      <c r="NFX68" s="73"/>
      <c r="NFY68" s="73"/>
      <c r="NFZ68" s="73"/>
      <c r="NGA68" s="73"/>
      <c r="NGB68" s="73"/>
      <c r="NGC68" s="73"/>
      <c r="NGD68" s="73"/>
      <c r="NGE68" s="73"/>
      <c r="NGF68" s="73"/>
      <c r="NGG68" s="73"/>
      <c r="NGH68" s="73"/>
      <c r="NGI68" s="73"/>
      <c r="NGJ68" s="73"/>
      <c r="NGK68" s="73"/>
      <c r="NGL68" s="73"/>
      <c r="NGM68" s="73"/>
      <c r="NGN68" s="73"/>
      <c r="NGO68" s="73"/>
      <c r="NGP68" s="73"/>
      <c r="NGQ68" s="73"/>
      <c r="NGR68" s="73"/>
      <c r="NGS68" s="73"/>
      <c r="NGT68" s="73"/>
      <c r="NGU68" s="73"/>
      <c r="NGV68" s="73"/>
      <c r="NGW68" s="73"/>
      <c r="NGX68" s="73"/>
      <c r="NGY68" s="73"/>
      <c r="NGZ68" s="73"/>
      <c r="NHA68" s="73"/>
      <c r="NHB68" s="73"/>
      <c r="NHC68" s="73"/>
      <c r="NHD68" s="73"/>
      <c r="NHE68" s="73"/>
      <c r="NHF68" s="73"/>
      <c r="NHG68" s="73"/>
      <c r="NHH68" s="73"/>
      <c r="NHI68" s="73"/>
      <c r="NHJ68" s="73"/>
      <c r="NHK68" s="73"/>
      <c r="NHL68" s="73"/>
      <c r="NHM68" s="73"/>
      <c r="NHN68" s="73"/>
      <c r="NHO68" s="73"/>
      <c r="NHP68" s="73"/>
      <c r="NHQ68" s="73"/>
      <c r="NHR68" s="73"/>
      <c r="NHS68" s="73"/>
      <c r="NHT68" s="73"/>
      <c r="NHU68" s="73"/>
      <c r="NHV68" s="73"/>
      <c r="NHW68" s="73"/>
      <c r="NHX68" s="73"/>
      <c r="NHY68" s="73"/>
      <c r="NHZ68" s="73"/>
      <c r="NIA68" s="73"/>
      <c r="NIB68" s="73"/>
      <c r="NIC68" s="73"/>
      <c r="NID68" s="73"/>
      <c r="NIE68" s="73"/>
      <c r="NIF68" s="73"/>
      <c r="NIG68" s="73"/>
      <c r="NIH68" s="73"/>
      <c r="NII68" s="73"/>
      <c r="NIJ68" s="73"/>
      <c r="NIK68" s="73"/>
      <c r="NIL68" s="73"/>
      <c r="NIM68" s="73"/>
      <c r="NIN68" s="73"/>
      <c r="NIO68" s="73"/>
      <c r="NIP68" s="73"/>
      <c r="NIQ68" s="73"/>
      <c r="NIR68" s="73"/>
      <c r="NIS68" s="73"/>
      <c r="NIT68" s="73"/>
      <c r="NIU68" s="73"/>
      <c r="NIV68" s="73"/>
      <c r="NIW68" s="73"/>
      <c r="NIX68" s="73"/>
      <c r="NIY68" s="73"/>
      <c r="NIZ68" s="73"/>
      <c r="NJA68" s="73"/>
      <c r="NJB68" s="73"/>
      <c r="NJC68" s="73"/>
      <c r="NJD68" s="73"/>
      <c r="NJE68" s="73"/>
      <c r="NJF68" s="73"/>
      <c r="NJG68" s="73"/>
      <c r="NJH68" s="73"/>
      <c r="NJI68" s="73"/>
      <c r="NJJ68" s="73"/>
      <c r="NJK68" s="73"/>
      <c r="NJL68" s="73"/>
      <c r="NJM68" s="73"/>
      <c r="NJN68" s="73"/>
      <c r="NJO68" s="73"/>
      <c r="NJP68" s="73"/>
      <c r="NJQ68" s="73"/>
      <c r="NJR68" s="73"/>
      <c r="NJS68" s="73"/>
      <c r="NJT68" s="73"/>
      <c r="NJU68" s="73"/>
      <c r="NJV68" s="73"/>
      <c r="NJW68" s="73"/>
      <c r="NJX68" s="73"/>
      <c r="NJY68" s="73"/>
      <c r="NJZ68" s="73"/>
      <c r="NKA68" s="73"/>
      <c r="NKB68" s="73"/>
      <c r="NKC68" s="73"/>
      <c r="NKD68" s="73"/>
      <c r="NKE68" s="73"/>
      <c r="NKF68" s="73"/>
      <c r="NKG68" s="73"/>
      <c r="NKH68" s="73"/>
      <c r="NKI68" s="73"/>
      <c r="NKJ68" s="73"/>
      <c r="NKK68" s="73"/>
      <c r="NKL68" s="73"/>
      <c r="NKM68" s="73"/>
      <c r="NKN68" s="73"/>
      <c r="NKO68" s="73"/>
      <c r="NKP68" s="73"/>
      <c r="NKQ68" s="73"/>
      <c r="NKR68" s="73"/>
      <c r="NKS68" s="73"/>
      <c r="NKT68" s="73"/>
      <c r="NKU68" s="73"/>
      <c r="NKV68" s="73"/>
      <c r="NKW68" s="73"/>
      <c r="NKX68" s="73"/>
      <c r="NKY68" s="73"/>
      <c r="NKZ68" s="73"/>
      <c r="NLA68" s="73"/>
      <c r="NLB68" s="73"/>
      <c r="NLC68" s="73"/>
      <c r="NLD68" s="73"/>
      <c r="NLE68" s="73"/>
      <c r="NLF68" s="73"/>
      <c r="NLG68" s="73"/>
      <c r="NLH68" s="73"/>
      <c r="NLI68" s="73"/>
      <c r="NLJ68" s="73"/>
      <c r="NLK68" s="73"/>
      <c r="NLL68" s="73"/>
      <c r="NLM68" s="73"/>
      <c r="NLN68" s="73"/>
      <c r="NLO68" s="73"/>
      <c r="NLP68" s="73"/>
      <c r="NLQ68" s="73"/>
      <c r="NLR68" s="73"/>
      <c r="NLS68" s="73"/>
      <c r="NLT68" s="73"/>
      <c r="NLU68" s="73"/>
      <c r="NLV68" s="73"/>
      <c r="NLW68" s="73"/>
      <c r="NLX68" s="73"/>
      <c r="NLY68" s="73"/>
      <c r="NLZ68" s="73"/>
      <c r="NMA68" s="73"/>
      <c r="NMB68" s="73"/>
      <c r="NMC68" s="73"/>
      <c r="NMD68" s="73"/>
      <c r="NME68" s="73"/>
      <c r="NMF68" s="73"/>
      <c r="NMG68" s="73"/>
      <c r="NMH68" s="73"/>
      <c r="NMI68" s="73"/>
      <c r="NMJ68" s="73"/>
      <c r="NMK68" s="73"/>
      <c r="NML68" s="73"/>
      <c r="NMM68" s="73"/>
      <c r="NMN68" s="73"/>
      <c r="NMO68" s="73"/>
      <c r="NMP68" s="73"/>
      <c r="NMQ68" s="73"/>
      <c r="NMR68" s="73"/>
      <c r="NMS68" s="73"/>
      <c r="NMT68" s="73"/>
      <c r="NMU68" s="73"/>
      <c r="NMV68" s="73"/>
      <c r="NMW68" s="73"/>
      <c r="NMX68" s="73"/>
      <c r="NMY68" s="73"/>
      <c r="NMZ68" s="73"/>
      <c r="NNA68" s="73"/>
      <c r="NNB68" s="73"/>
      <c r="NNC68" s="73"/>
      <c r="NND68" s="73"/>
      <c r="NNE68" s="73"/>
      <c r="NNF68" s="73"/>
      <c r="NNG68" s="73"/>
      <c r="NNH68" s="73"/>
      <c r="NNI68" s="73"/>
      <c r="NNJ68" s="73"/>
      <c r="NNK68" s="73"/>
      <c r="NNL68" s="73"/>
      <c r="NNM68" s="73"/>
      <c r="NNN68" s="73"/>
      <c r="NNO68" s="73"/>
      <c r="NNP68" s="73"/>
      <c r="NNQ68" s="73"/>
      <c r="NNR68" s="73"/>
      <c r="NNS68" s="73"/>
      <c r="NNT68" s="73"/>
      <c r="NNU68" s="73"/>
      <c r="NNV68" s="73"/>
      <c r="NNW68" s="73"/>
      <c r="NNX68" s="73"/>
      <c r="NNY68" s="73"/>
      <c r="NNZ68" s="73"/>
      <c r="NOA68" s="73"/>
      <c r="NOB68" s="73"/>
      <c r="NOC68" s="73"/>
      <c r="NOD68" s="73"/>
      <c r="NOE68" s="73"/>
      <c r="NOF68" s="73"/>
      <c r="NOG68" s="73"/>
      <c r="NOH68" s="73"/>
      <c r="NOI68" s="73"/>
      <c r="NOJ68" s="73"/>
      <c r="NOK68" s="73"/>
      <c r="NOL68" s="73"/>
      <c r="NOM68" s="73"/>
      <c r="NON68" s="73"/>
      <c r="NOO68" s="73"/>
      <c r="NOP68" s="73"/>
      <c r="NOQ68" s="73"/>
      <c r="NOR68" s="73"/>
      <c r="NOS68" s="73"/>
      <c r="NOT68" s="73"/>
      <c r="NOU68" s="73"/>
      <c r="NOV68" s="73"/>
      <c r="NOW68" s="73"/>
      <c r="NOX68" s="73"/>
      <c r="NOY68" s="73"/>
      <c r="NOZ68" s="73"/>
      <c r="NPA68" s="73"/>
      <c r="NPB68" s="73"/>
      <c r="NPC68" s="73"/>
      <c r="NPD68" s="73"/>
      <c r="NPE68" s="73"/>
      <c r="NPF68" s="73"/>
      <c r="NPG68" s="73"/>
      <c r="NPH68" s="73"/>
      <c r="NPI68" s="73"/>
      <c r="NPJ68" s="73"/>
      <c r="NPK68" s="73"/>
      <c r="NPL68" s="73"/>
      <c r="NPM68" s="73"/>
      <c r="NPN68" s="73"/>
      <c r="NPO68" s="73"/>
      <c r="NPP68" s="73"/>
      <c r="NPQ68" s="73"/>
      <c r="NPR68" s="73"/>
      <c r="NPS68" s="73"/>
      <c r="NPT68" s="73"/>
      <c r="NPU68" s="73"/>
      <c r="NPV68" s="73"/>
      <c r="NPW68" s="73"/>
      <c r="NPX68" s="73"/>
      <c r="NPY68" s="73"/>
      <c r="NPZ68" s="73"/>
      <c r="NQA68" s="73"/>
      <c r="NQB68" s="73"/>
      <c r="NQC68" s="73"/>
      <c r="NQD68" s="73"/>
      <c r="NQE68" s="73"/>
      <c r="NQF68" s="73"/>
      <c r="NQG68" s="73"/>
      <c r="NQH68" s="73"/>
      <c r="NQI68" s="73"/>
      <c r="NQJ68" s="73"/>
      <c r="NQK68" s="73"/>
      <c r="NQL68" s="73"/>
      <c r="NQM68" s="73"/>
      <c r="NQN68" s="73"/>
      <c r="NQO68" s="73"/>
      <c r="NQP68" s="73"/>
      <c r="NQQ68" s="73"/>
      <c r="NQR68" s="73"/>
      <c r="NQS68" s="73"/>
      <c r="NQT68" s="73"/>
      <c r="NQU68" s="73"/>
      <c r="NQV68" s="73"/>
      <c r="NQW68" s="73"/>
      <c r="NQX68" s="73"/>
      <c r="NQY68" s="73"/>
      <c r="NQZ68" s="73"/>
      <c r="NRA68" s="73"/>
      <c r="NRB68" s="73"/>
      <c r="NRC68" s="73"/>
      <c r="NRD68" s="73"/>
      <c r="NRE68" s="73"/>
      <c r="NRF68" s="73"/>
      <c r="NRG68" s="73"/>
      <c r="NRH68" s="73"/>
      <c r="NRI68" s="73"/>
      <c r="NRJ68" s="73"/>
      <c r="NRK68" s="73"/>
      <c r="NRL68" s="73"/>
      <c r="NRM68" s="73"/>
      <c r="NRN68" s="73"/>
      <c r="NRO68" s="73"/>
      <c r="NRP68" s="73"/>
      <c r="NRQ68" s="73"/>
      <c r="NRR68" s="73"/>
      <c r="NRS68" s="73"/>
      <c r="NRT68" s="73"/>
      <c r="NRU68" s="73"/>
      <c r="NRV68" s="73"/>
      <c r="NRW68" s="73"/>
      <c r="NRX68" s="73"/>
      <c r="NRY68" s="73"/>
      <c r="NRZ68" s="73"/>
      <c r="NSA68" s="73"/>
      <c r="NSB68" s="73"/>
      <c r="NSC68" s="73"/>
      <c r="NSD68" s="73"/>
      <c r="NSE68" s="73"/>
      <c r="NSF68" s="73"/>
      <c r="NSG68" s="73"/>
      <c r="NSH68" s="73"/>
      <c r="NSI68" s="73"/>
      <c r="NSJ68" s="73"/>
      <c r="NSK68" s="73"/>
      <c r="NSL68" s="73"/>
      <c r="NSM68" s="73"/>
      <c r="NSN68" s="73"/>
      <c r="NSO68" s="73"/>
      <c r="NSP68" s="73"/>
      <c r="NSQ68" s="73"/>
      <c r="NSR68" s="73"/>
      <c r="NSS68" s="73"/>
      <c r="NST68" s="73"/>
      <c r="NSU68" s="73"/>
      <c r="NSV68" s="73"/>
      <c r="NSW68" s="73"/>
      <c r="NSX68" s="73"/>
      <c r="NSY68" s="73"/>
      <c r="NSZ68" s="73"/>
      <c r="NTA68" s="73"/>
      <c r="NTB68" s="73"/>
      <c r="NTC68" s="73"/>
      <c r="NTD68" s="73"/>
      <c r="NTE68" s="73"/>
      <c r="NTF68" s="73"/>
      <c r="NTG68" s="73"/>
      <c r="NTH68" s="73"/>
      <c r="NTI68" s="73"/>
      <c r="NTJ68" s="73"/>
      <c r="NTK68" s="73"/>
      <c r="NTL68" s="73"/>
      <c r="NTM68" s="73"/>
      <c r="NTN68" s="73"/>
      <c r="NTO68" s="73"/>
      <c r="NTP68" s="73"/>
      <c r="NTQ68" s="73"/>
      <c r="NTR68" s="73"/>
      <c r="NTS68" s="73"/>
      <c r="NTT68" s="73"/>
      <c r="NTU68" s="73"/>
      <c r="NTV68" s="73"/>
      <c r="NTW68" s="73"/>
      <c r="NTX68" s="73"/>
      <c r="NTY68" s="73"/>
      <c r="NTZ68" s="73"/>
      <c r="NUA68" s="73"/>
      <c r="NUB68" s="73"/>
      <c r="NUC68" s="73"/>
      <c r="NUD68" s="73"/>
      <c r="NUE68" s="73"/>
      <c r="NUF68" s="73"/>
      <c r="NUG68" s="73"/>
      <c r="NUH68" s="73"/>
      <c r="NUI68" s="73"/>
      <c r="NUJ68" s="73"/>
      <c r="NUK68" s="73"/>
      <c r="NUL68" s="73"/>
      <c r="NUM68" s="73"/>
      <c r="NUN68" s="73"/>
      <c r="NUO68" s="73"/>
      <c r="NUP68" s="73"/>
      <c r="NUQ68" s="73"/>
      <c r="NUR68" s="73"/>
      <c r="NUS68" s="73"/>
      <c r="NUT68" s="73"/>
      <c r="NUU68" s="73"/>
      <c r="NUV68" s="73"/>
      <c r="NUW68" s="73"/>
      <c r="NUX68" s="73"/>
      <c r="NUY68" s="73"/>
      <c r="NUZ68" s="73"/>
      <c r="NVA68" s="73"/>
      <c r="NVB68" s="73"/>
      <c r="NVC68" s="73"/>
      <c r="NVD68" s="73"/>
      <c r="NVE68" s="73"/>
      <c r="NVF68" s="73"/>
      <c r="NVG68" s="73"/>
      <c r="NVH68" s="73"/>
      <c r="NVI68" s="73"/>
      <c r="NVJ68" s="73"/>
      <c r="NVK68" s="73"/>
      <c r="NVL68" s="73"/>
      <c r="NVM68" s="73"/>
      <c r="NVN68" s="73"/>
      <c r="NVO68" s="73"/>
      <c r="NVP68" s="73"/>
      <c r="NVQ68" s="73"/>
      <c r="NVR68" s="73"/>
      <c r="NVS68" s="73"/>
      <c r="NVT68" s="73"/>
      <c r="NVU68" s="73"/>
      <c r="NVV68" s="73"/>
      <c r="NVW68" s="73"/>
      <c r="NVX68" s="73"/>
      <c r="NVY68" s="73"/>
      <c r="NVZ68" s="73"/>
      <c r="NWA68" s="73"/>
      <c r="NWB68" s="73"/>
      <c r="NWC68" s="73"/>
      <c r="NWD68" s="73"/>
      <c r="NWE68" s="73"/>
      <c r="NWF68" s="73"/>
      <c r="NWG68" s="73"/>
      <c r="NWH68" s="73"/>
      <c r="NWI68" s="73"/>
      <c r="NWJ68" s="73"/>
      <c r="NWK68" s="73"/>
      <c r="NWL68" s="73"/>
      <c r="NWM68" s="73"/>
      <c r="NWN68" s="73"/>
      <c r="NWO68" s="73"/>
      <c r="NWP68" s="73"/>
      <c r="NWQ68" s="73"/>
      <c r="NWR68" s="73"/>
      <c r="NWS68" s="73"/>
      <c r="NWT68" s="73"/>
      <c r="NWU68" s="73"/>
      <c r="NWV68" s="73"/>
      <c r="NWW68" s="73"/>
      <c r="NWX68" s="73"/>
      <c r="NWY68" s="73"/>
      <c r="NWZ68" s="73"/>
      <c r="NXA68" s="73"/>
      <c r="NXB68" s="73"/>
      <c r="NXC68" s="73"/>
      <c r="NXD68" s="73"/>
      <c r="NXE68" s="73"/>
      <c r="NXF68" s="73"/>
      <c r="NXG68" s="73"/>
      <c r="NXH68" s="73"/>
      <c r="NXI68" s="73"/>
      <c r="NXJ68" s="73"/>
      <c r="NXK68" s="73"/>
      <c r="NXL68" s="73"/>
      <c r="NXM68" s="73"/>
      <c r="NXN68" s="73"/>
      <c r="NXO68" s="73"/>
      <c r="NXP68" s="73"/>
      <c r="NXQ68" s="73"/>
      <c r="NXR68" s="73"/>
      <c r="NXS68" s="73"/>
      <c r="NXT68" s="73"/>
      <c r="NXU68" s="73"/>
      <c r="NXV68" s="73"/>
      <c r="NXW68" s="73"/>
      <c r="NXX68" s="73"/>
      <c r="NXY68" s="73"/>
      <c r="NXZ68" s="73"/>
      <c r="NYA68" s="73"/>
      <c r="NYB68" s="73"/>
      <c r="NYC68" s="73"/>
      <c r="NYD68" s="73"/>
      <c r="NYE68" s="73"/>
      <c r="NYF68" s="73"/>
      <c r="NYG68" s="73"/>
      <c r="NYH68" s="73"/>
      <c r="NYI68" s="73"/>
      <c r="NYJ68" s="73"/>
      <c r="NYK68" s="73"/>
      <c r="NYL68" s="73"/>
      <c r="NYM68" s="73"/>
      <c r="NYN68" s="73"/>
      <c r="NYO68" s="73"/>
      <c r="NYP68" s="73"/>
      <c r="NYQ68" s="73"/>
      <c r="NYR68" s="73"/>
      <c r="NYS68" s="73"/>
      <c r="NYT68" s="73"/>
      <c r="NYU68" s="73"/>
      <c r="NYV68" s="73"/>
      <c r="NYW68" s="73"/>
      <c r="NYX68" s="73"/>
      <c r="NYY68" s="73"/>
      <c r="NYZ68" s="73"/>
      <c r="NZA68" s="73"/>
      <c r="NZB68" s="73"/>
      <c r="NZC68" s="73"/>
      <c r="NZD68" s="73"/>
      <c r="NZE68" s="73"/>
      <c r="NZF68" s="73"/>
      <c r="NZG68" s="73"/>
      <c r="NZH68" s="73"/>
      <c r="NZI68" s="73"/>
      <c r="NZJ68" s="73"/>
      <c r="NZK68" s="73"/>
      <c r="NZL68" s="73"/>
      <c r="NZM68" s="73"/>
      <c r="NZN68" s="73"/>
      <c r="NZO68" s="73"/>
      <c r="NZP68" s="73"/>
      <c r="NZQ68" s="73"/>
      <c r="NZR68" s="73"/>
      <c r="NZS68" s="73"/>
      <c r="NZT68" s="73"/>
      <c r="NZU68" s="73"/>
      <c r="NZV68" s="73"/>
      <c r="NZW68" s="73"/>
      <c r="NZX68" s="73"/>
      <c r="NZY68" s="73"/>
      <c r="NZZ68" s="73"/>
      <c r="OAA68" s="73"/>
      <c r="OAB68" s="73"/>
      <c r="OAC68" s="73"/>
      <c r="OAD68" s="73"/>
      <c r="OAE68" s="73"/>
      <c r="OAF68" s="73"/>
      <c r="OAG68" s="73"/>
      <c r="OAH68" s="73"/>
      <c r="OAI68" s="73"/>
      <c r="OAJ68" s="73"/>
      <c r="OAK68" s="73"/>
      <c r="OAL68" s="73"/>
      <c r="OAM68" s="73"/>
      <c r="OAN68" s="73"/>
      <c r="OAO68" s="73"/>
      <c r="OAP68" s="73"/>
      <c r="OAQ68" s="73"/>
      <c r="OAR68" s="73"/>
      <c r="OAS68" s="73"/>
      <c r="OAT68" s="73"/>
      <c r="OAU68" s="73"/>
      <c r="OAV68" s="73"/>
      <c r="OAW68" s="73"/>
      <c r="OAX68" s="73"/>
      <c r="OAY68" s="73"/>
      <c r="OAZ68" s="73"/>
      <c r="OBA68" s="73"/>
      <c r="OBB68" s="73"/>
      <c r="OBC68" s="73"/>
      <c r="OBD68" s="73"/>
      <c r="OBE68" s="73"/>
      <c r="OBF68" s="73"/>
      <c r="OBG68" s="73"/>
      <c r="OBH68" s="73"/>
      <c r="OBI68" s="73"/>
      <c r="OBJ68" s="73"/>
      <c r="OBK68" s="73"/>
      <c r="OBL68" s="73"/>
      <c r="OBM68" s="73"/>
      <c r="OBN68" s="73"/>
      <c r="OBO68" s="73"/>
      <c r="OBP68" s="73"/>
      <c r="OBQ68" s="73"/>
      <c r="OBR68" s="73"/>
      <c r="OBS68" s="73"/>
      <c r="OBT68" s="73"/>
      <c r="OBU68" s="73"/>
      <c r="OBV68" s="73"/>
      <c r="OBW68" s="73"/>
      <c r="OBX68" s="73"/>
      <c r="OBY68" s="73"/>
      <c r="OBZ68" s="73"/>
      <c r="OCA68" s="73"/>
      <c r="OCB68" s="73"/>
      <c r="OCC68" s="73"/>
      <c r="OCD68" s="73"/>
      <c r="OCE68" s="73"/>
      <c r="OCF68" s="73"/>
      <c r="OCG68" s="73"/>
      <c r="OCH68" s="73"/>
      <c r="OCI68" s="73"/>
      <c r="OCJ68" s="73"/>
      <c r="OCK68" s="73"/>
      <c r="OCL68" s="73"/>
      <c r="OCM68" s="73"/>
      <c r="OCN68" s="73"/>
      <c r="OCO68" s="73"/>
      <c r="OCP68" s="73"/>
      <c r="OCQ68" s="73"/>
      <c r="OCR68" s="73"/>
      <c r="OCS68" s="73"/>
      <c r="OCT68" s="73"/>
      <c r="OCU68" s="73"/>
      <c r="OCV68" s="73"/>
      <c r="OCW68" s="73"/>
      <c r="OCX68" s="73"/>
      <c r="OCY68" s="73"/>
      <c r="OCZ68" s="73"/>
      <c r="ODA68" s="73"/>
      <c r="ODB68" s="73"/>
      <c r="ODC68" s="73"/>
      <c r="ODD68" s="73"/>
      <c r="ODE68" s="73"/>
      <c r="ODF68" s="73"/>
      <c r="ODG68" s="73"/>
      <c r="ODH68" s="73"/>
      <c r="ODI68" s="73"/>
      <c r="ODJ68" s="73"/>
      <c r="ODK68" s="73"/>
      <c r="ODL68" s="73"/>
      <c r="ODM68" s="73"/>
      <c r="ODN68" s="73"/>
      <c r="ODO68" s="73"/>
      <c r="ODP68" s="73"/>
      <c r="ODQ68" s="73"/>
      <c r="ODR68" s="73"/>
      <c r="ODS68" s="73"/>
      <c r="ODT68" s="73"/>
      <c r="ODU68" s="73"/>
      <c r="ODV68" s="73"/>
      <c r="ODW68" s="73"/>
      <c r="ODX68" s="73"/>
      <c r="ODY68" s="73"/>
      <c r="ODZ68" s="73"/>
      <c r="OEA68" s="73"/>
      <c r="OEB68" s="73"/>
      <c r="OEC68" s="73"/>
      <c r="OED68" s="73"/>
      <c r="OEE68" s="73"/>
      <c r="OEF68" s="73"/>
      <c r="OEG68" s="73"/>
      <c r="OEH68" s="73"/>
      <c r="OEI68" s="73"/>
      <c r="OEJ68" s="73"/>
      <c r="OEK68" s="73"/>
      <c r="OEL68" s="73"/>
      <c r="OEM68" s="73"/>
      <c r="OEN68" s="73"/>
      <c r="OEO68" s="73"/>
      <c r="OEP68" s="73"/>
      <c r="OEQ68" s="73"/>
      <c r="OER68" s="73"/>
      <c r="OES68" s="73"/>
      <c r="OET68" s="73"/>
      <c r="OEU68" s="73"/>
      <c r="OEV68" s="73"/>
      <c r="OEW68" s="73"/>
      <c r="OEX68" s="73"/>
      <c r="OEY68" s="73"/>
      <c r="OEZ68" s="73"/>
      <c r="OFA68" s="73"/>
      <c r="OFB68" s="73"/>
      <c r="OFC68" s="73"/>
      <c r="OFD68" s="73"/>
      <c r="OFE68" s="73"/>
      <c r="OFF68" s="73"/>
      <c r="OFG68" s="73"/>
      <c r="OFH68" s="73"/>
      <c r="OFI68" s="73"/>
      <c r="OFJ68" s="73"/>
      <c r="OFK68" s="73"/>
      <c r="OFL68" s="73"/>
      <c r="OFM68" s="73"/>
      <c r="OFN68" s="73"/>
      <c r="OFO68" s="73"/>
      <c r="OFP68" s="73"/>
      <c r="OFQ68" s="73"/>
      <c r="OFR68" s="73"/>
      <c r="OFS68" s="73"/>
      <c r="OFT68" s="73"/>
      <c r="OFU68" s="73"/>
      <c r="OFV68" s="73"/>
      <c r="OFW68" s="73"/>
      <c r="OFX68" s="73"/>
      <c r="OFY68" s="73"/>
      <c r="OFZ68" s="73"/>
      <c r="OGA68" s="73"/>
      <c r="OGB68" s="73"/>
      <c r="OGC68" s="73"/>
      <c r="OGD68" s="73"/>
      <c r="OGE68" s="73"/>
      <c r="OGF68" s="73"/>
      <c r="OGG68" s="73"/>
      <c r="OGH68" s="73"/>
      <c r="OGI68" s="73"/>
      <c r="OGJ68" s="73"/>
      <c r="OGK68" s="73"/>
      <c r="OGL68" s="73"/>
      <c r="OGM68" s="73"/>
      <c r="OGN68" s="73"/>
      <c r="OGO68" s="73"/>
      <c r="OGP68" s="73"/>
      <c r="OGQ68" s="73"/>
      <c r="OGR68" s="73"/>
      <c r="OGS68" s="73"/>
      <c r="OGT68" s="73"/>
      <c r="OGU68" s="73"/>
      <c r="OGV68" s="73"/>
      <c r="OGW68" s="73"/>
      <c r="OGX68" s="73"/>
      <c r="OGY68" s="73"/>
      <c r="OGZ68" s="73"/>
      <c r="OHA68" s="73"/>
      <c r="OHB68" s="73"/>
      <c r="OHC68" s="73"/>
      <c r="OHD68" s="73"/>
      <c r="OHE68" s="73"/>
      <c r="OHF68" s="73"/>
      <c r="OHG68" s="73"/>
      <c r="OHH68" s="73"/>
      <c r="OHI68" s="73"/>
      <c r="OHJ68" s="73"/>
      <c r="OHK68" s="73"/>
      <c r="OHL68" s="73"/>
      <c r="OHM68" s="73"/>
      <c r="OHN68" s="73"/>
      <c r="OHO68" s="73"/>
      <c r="OHP68" s="73"/>
      <c r="OHQ68" s="73"/>
      <c r="OHR68" s="73"/>
      <c r="OHS68" s="73"/>
      <c r="OHT68" s="73"/>
      <c r="OHU68" s="73"/>
      <c r="OHV68" s="73"/>
      <c r="OHW68" s="73"/>
      <c r="OHX68" s="73"/>
      <c r="OHY68" s="73"/>
      <c r="OHZ68" s="73"/>
      <c r="OIA68" s="73"/>
      <c r="OIB68" s="73"/>
      <c r="OIC68" s="73"/>
      <c r="OID68" s="73"/>
      <c r="OIE68" s="73"/>
      <c r="OIF68" s="73"/>
      <c r="OIG68" s="73"/>
      <c r="OIH68" s="73"/>
      <c r="OII68" s="73"/>
      <c r="OIJ68" s="73"/>
      <c r="OIK68" s="73"/>
      <c r="OIL68" s="73"/>
      <c r="OIM68" s="73"/>
      <c r="OIN68" s="73"/>
      <c r="OIO68" s="73"/>
      <c r="OIP68" s="73"/>
      <c r="OIQ68" s="73"/>
      <c r="OIR68" s="73"/>
      <c r="OIS68" s="73"/>
      <c r="OIT68" s="73"/>
      <c r="OIU68" s="73"/>
      <c r="OIV68" s="73"/>
      <c r="OIW68" s="73"/>
      <c r="OIX68" s="73"/>
      <c r="OIY68" s="73"/>
      <c r="OIZ68" s="73"/>
      <c r="OJA68" s="73"/>
      <c r="OJB68" s="73"/>
      <c r="OJC68" s="73"/>
      <c r="OJD68" s="73"/>
      <c r="OJE68" s="73"/>
      <c r="OJF68" s="73"/>
      <c r="OJG68" s="73"/>
      <c r="OJH68" s="73"/>
      <c r="OJI68" s="73"/>
      <c r="OJJ68" s="73"/>
      <c r="OJK68" s="73"/>
      <c r="OJL68" s="73"/>
      <c r="OJM68" s="73"/>
      <c r="OJN68" s="73"/>
      <c r="OJO68" s="73"/>
      <c r="OJP68" s="73"/>
      <c r="OJQ68" s="73"/>
      <c r="OJR68" s="73"/>
      <c r="OJS68" s="73"/>
      <c r="OJT68" s="73"/>
      <c r="OJU68" s="73"/>
      <c r="OJV68" s="73"/>
      <c r="OJW68" s="73"/>
      <c r="OJX68" s="73"/>
      <c r="OJY68" s="73"/>
      <c r="OJZ68" s="73"/>
      <c r="OKA68" s="73"/>
      <c r="OKB68" s="73"/>
      <c r="OKC68" s="73"/>
      <c r="OKD68" s="73"/>
      <c r="OKE68" s="73"/>
      <c r="OKF68" s="73"/>
      <c r="OKG68" s="73"/>
      <c r="OKH68" s="73"/>
      <c r="OKI68" s="73"/>
      <c r="OKJ68" s="73"/>
      <c r="OKK68" s="73"/>
      <c r="OKL68" s="73"/>
      <c r="OKM68" s="73"/>
      <c r="OKN68" s="73"/>
      <c r="OKO68" s="73"/>
      <c r="OKP68" s="73"/>
      <c r="OKQ68" s="73"/>
      <c r="OKR68" s="73"/>
      <c r="OKS68" s="73"/>
      <c r="OKT68" s="73"/>
      <c r="OKU68" s="73"/>
      <c r="OKV68" s="73"/>
      <c r="OKW68" s="73"/>
      <c r="OKX68" s="73"/>
      <c r="OKY68" s="73"/>
      <c r="OKZ68" s="73"/>
      <c r="OLA68" s="73"/>
      <c r="OLB68" s="73"/>
      <c r="OLC68" s="73"/>
      <c r="OLD68" s="73"/>
      <c r="OLE68" s="73"/>
      <c r="OLF68" s="73"/>
      <c r="OLG68" s="73"/>
      <c r="OLH68" s="73"/>
      <c r="OLI68" s="73"/>
      <c r="OLJ68" s="73"/>
      <c r="OLK68" s="73"/>
      <c r="OLL68" s="73"/>
      <c r="OLM68" s="73"/>
      <c r="OLN68" s="73"/>
      <c r="OLO68" s="73"/>
      <c r="OLP68" s="73"/>
      <c r="OLQ68" s="73"/>
      <c r="OLR68" s="73"/>
      <c r="OLS68" s="73"/>
      <c r="OLT68" s="73"/>
      <c r="OLU68" s="73"/>
      <c r="OLV68" s="73"/>
      <c r="OLW68" s="73"/>
      <c r="OLX68" s="73"/>
      <c r="OLY68" s="73"/>
      <c r="OLZ68" s="73"/>
      <c r="OMA68" s="73"/>
      <c r="OMB68" s="73"/>
      <c r="OMC68" s="73"/>
      <c r="OMD68" s="73"/>
      <c r="OME68" s="73"/>
      <c r="OMF68" s="73"/>
      <c r="OMG68" s="73"/>
      <c r="OMH68" s="73"/>
      <c r="OMI68" s="73"/>
      <c r="OMJ68" s="73"/>
      <c r="OMK68" s="73"/>
      <c r="OML68" s="73"/>
      <c r="OMM68" s="73"/>
      <c r="OMN68" s="73"/>
      <c r="OMO68" s="73"/>
      <c r="OMP68" s="73"/>
      <c r="OMQ68" s="73"/>
      <c r="OMR68" s="73"/>
      <c r="OMS68" s="73"/>
      <c r="OMT68" s="73"/>
      <c r="OMU68" s="73"/>
      <c r="OMV68" s="73"/>
      <c r="OMW68" s="73"/>
      <c r="OMX68" s="73"/>
      <c r="OMY68" s="73"/>
      <c r="OMZ68" s="73"/>
      <c r="ONA68" s="73"/>
      <c r="ONB68" s="73"/>
      <c r="ONC68" s="73"/>
      <c r="OND68" s="73"/>
      <c r="ONE68" s="73"/>
      <c r="ONF68" s="73"/>
      <c r="ONG68" s="73"/>
      <c r="ONH68" s="73"/>
      <c r="ONI68" s="73"/>
      <c r="ONJ68" s="73"/>
      <c r="ONK68" s="73"/>
      <c r="ONL68" s="73"/>
      <c r="ONM68" s="73"/>
      <c r="ONN68" s="73"/>
      <c r="ONO68" s="73"/>
      <c r="ONP68" s="73"/>
      <c r="ONQ68" s="73"/>
      <c r="ONR68" s="73"/>
      <c r="ONS68" s="73"/>
      <c r="ONT68" s="73"/>
      <c r="ONU68" s="73"/>
      <c r="ONV68" s="73"/>
      <c r="ONW68" s="73"/>
      <c r="ONX68" s="73"/>
      <c r="ONY68" s="73"/>
      <c r="ONZ68" s="73"/>
      <c r="OOA68" s="73"/>
      <c r="OOB68" s="73"/>
      <c r="OOC68" s="73"/>
      <c r="OOD68" s="73"/>
      <c r="OOE68" s="73"/>
      <c r="OOF68" s="73"/>
      <c r="OOG68" s="73"/>
      <c r="OOH68" s="73"/>
      <c r="OOI68" s="73"/>
      <c r="OOJ68" s="73"/>
      <c r="OOK68" s="73"/>
      <c r="OOL68" s="73"/>
      <c r="OOM68" s="73"/>
      <c r="OON68" s="73"/>
      <c r="OOO68" s="73"/>
      <c r="OOP68" s="73"/>
      <c r="OOQ68" s="73"/>
      <c r="OOR68" s="73"/>
      <c r="OOS68" s="73"/>
      <c r="OOT68" s="73"/>
      <c r="OOU68" s="73"/>
      <c r="OOV68" s="73"/>
      <c r="OOW68" s="73"/>
      <c r="OOX68" s="73"/>
      <c r="OOY68" s="73"/>
      <c r="OOZ68" s="73"/>
      <c r="OPA68" s="73"/>
      <c r="OPB68" s="73"/>
      <c r="OPC68" s="73"/>
      <c r="OPD68" s="73"/>
      <c r="OPE68" s="73"/>
      <c r="OPF68" s="73"/>
      <c r="OPG68" s="73"/>
      <c r="OPH68" s="73"/>
      <c r="OPI68" s="73"/>
      <c r="OPJ68" s="73"/>
      <c r="OPK68" s="73"/>
      <c r="OPL68" s="73"/>
      <c r="OPM68" s="73"/>
      <c r="OPN68" s="73"/>
      <c r="OPO68" s="73"/>
      <c r="OPP68" s="73"/>
      <c r="OPQ68" s="73"/>
      <c r="OPR68" s="73"/>
      <c r="OPS68" s="73"/>
      <c r="OPT68" s="73"/>
      <c r="OPU68" s="73"/>
      <c r="OPV68" s="73"/>
      <c r="OPW68" s="73"/>
      <c r="OPX68" s="73"/>
      <c r="OPY68" s="73"/>
      <c r="OPZ68" s="73"/>
      <c r="OQA68" s="73"/>
      <c r="OQB68" s="73"/>
      <c r="OQC68" s="73"/>
      <c r="OQD68" s="73"/>
      <c r="OQE68" s="73"/>
      <c r="OQF68" s="73"/>
      <c r="OQG68" s="73"/>
      <c r="OQH68" s="73"/>
      <c r="OQI68" s="73"/>
      <c r="OQJ68" s="73"/>
      <c r="OQK68" s="73"/>
      <c r="OQL68" s="73"/>
      <c r="OQM68" s="73"/>
      <c r="OQN68" s="73"/>
      <c r="OQO68" s="73"/>
      <c r="OQP68" s="73"/>
      <c r="OQQ68" s="73"/>
      <c r="OQR68" s="73"/>
      <c r="OQS68" s="73"/>
      <c r="OQT68" s="73"/>
      <c r="OQU68" s="73"/>
      <c r="OQV68" s="73"/>
      <c r="OQW68" s="73"/>
      <c r="OQX68" s="73"/>
      <c r="OQY68" s="73"/>
      <c r="OQZ68" s="73"/>
      <c r="ORA68" s="73"/>
      <c r="ORB68" s="73"/>
      <c r="ORC68" s="73"/>
      <c r="ORD68" s="73"/>
      <c r="ORE68" s="73"/>
      <c r="ORF68" s="73"/>
      <c r="ORG68" s="73"/>
      <c r="ORH68" s="73"/>
      <c r="ORI68" s="73"/>
      <c r="ORJ68" s="73"/>
      <c r="ORK68" s="73"/>
      <c r="ORL68" s="73"/>
      <c r="ORM68" s="73"/>
      <c r="ORN68" s="73"/>
      <c r="ORO68" s="73"/>
      <c r="ORP68" s="73"/>
      <c r="ORQ68" s="73"/>
      <c r="ORR68" s="73"/>
      <c r="ORS68" s="73"/>
      <c r="ORT68" s="73"/>
      <c r="ORU68" s="73"/>
      <c r="ORV68" s="73"/>
      <c r="ORW68" s="73"/>
      <c r="ORX68" s="73"/>
      <c r="ORY68" s="73"/>
      <c r="ORZ68" s="73"/>
      <c r="OSA68" s="73"/>
      <c r="OSB68" s="73"/>
      <c r="OSC68" s="73"/>
      <c r="OSD68" s="73"/>
      <c r="OSE68" s="73"/>
      <c r="OSF68" s="73"/>
      <c r="OSG68" s="73"/>
      <c r="OSH68" s="73"/>
      <c r="OSI68" s="73"/>
      <c r="OSJ68" s="73"/>
      <c r="OSK68" s="73"/>
      <c r="OSL68" s="73"/>
      <c r="OSM68" s="73"/>
      <c r="OSN68" s="73"/>
      <c r="OSO68" s="73"/>
      <c r="OSP68" s="73"/>
      <c r="OSQ68" s="73"/>
      <c r="OSR68" s="73"/>
      <c r="OSS68" s="73"/>
      <c r="OST68" s="73"/>
      <c r="OSU68" s="73"/>
      <c r="OSV68" s="73"/>
      <c r="OSW68" s="73"/>
      <c r="OSX68" s="73"/>
      <c r="OSY68" s="73"/>
      <c r="OSZ68" s="73"/>
      <c r="OTA68" s="73"/>
      <c r="OTB68" s="73"/>
      <c r="OTC68" s="73"/>
      <c r="OTD68" s="73"/>
      <c r="OTE68" s="73"/>
      <c r="OTF68" s="73"/>
      <c r="OTG68" s="73"/>
      <c r="OTH68" s="73"/>
      <c r="OTI68" s="73"/>
      <c r="OTJ68" s="73"/>
      <c r="OTK68" s="73"/>
      <c r="OTL68" s="73"/>
      <c r="OTM68" s="73"/>
      <c r="OTN68" s="73"/>
      <c r="OTO68" s="73"/>
      <c r="OTP68" s="73"/>
      <c r="OTQ68" s="73"/>
      <c r="OTR68" s="73"/>
      <c r="OTS68" s="73"/>
      <c r="OTT68" s="73"/>
      <c r="OTU68" s="73"/>
      <c r="OTV68" s="73"/>
      <c r="OTW68" s="73"/>
      <c r="OTX68" s="73"/>
      <c r="OTY68" s="73"/>
      <c r="OTZ68" s="73"/>
      <c r="OUA68" s="73"/>
      <c r="OUB68" s="73"/>
      <c r="OUC68" s="73"/>
      <c r="OUD68" s="73"/>
      <c r="OUE68" s="73"/>
      <c r="OUF68" s="73"/>
      <c r="OUG68" s="73"/>
      <c r="OUH68" s="73"/>
      <c r="OUI68" s="73"/>
      <c r="OUJ68" s="73"/>
      <c r="OUK68" s="73"/>
      <c r="OUL68" s="73"/>
      <c r="OUM68" s="73"/>
      <c r="OUN68" s="73"/>
      <c r="OUO68" s="73"/>
      <c r="OUP68" s="73"/>
      <c r="OUQ68" s="73"/>
      <c r="OUR68" s="73"/>
      <c r="OUS68" s="73"/>
      <c r="OUT68" s="73"/>
      <c r="OUU68" s="73"/>
      <c r="OUV68" s="73"/>
      <c r="OUW68" s="73"/>
      <c r="OUX68" s="73"/>
      <c r="OUY68" s="73"/>
      <c r="OUZ68" s="73"/>
      <c r="OVA68" s="73"/>
      <c r="OVB68" s="73"/>
      <c r="OVC68" s="73"/>
      <c r="OVD68" s="73"/>
      <c r="OVE68" s="73"/>
      <c r="OVF68" s="73"/>
      <c r="OVG68" s="73"/>
      <c r="OVH68" s="73"/>
      <c r="OVI68" s="73"/>
      <c r="OVJ68" s="73"/>
      <c r="OVK68" s="73"/>
      <c r="OVL68" s="73"/>
      <c r="OVM68" s="73"/>
      <c r="OVN68" s="73"/>
      <c r="OVO68" s="73"/>
      <c r="OVP68" s="73"/>
      <c r="OVQ68" s="73"/>
      <c r="OVR68" s="73"/>
      <c r="OVS68" s="73"/>
      <c r="OVT68" s="73"/>
      <c r="OVU68" s="73"/>
      <c r="OVV68" s="73"/>
      <c r="OVW68" s="73"/>
      <c r="OVX68" s="73"/>
      <c r="OVY68" s="73"/>
      <c r="OVZ68" s="73"/>
      <c r="OWA68" s="73"/>
      <c r="OWB68" s="73"/>
      <c r="OWC68" s="73"/>
      <c r="OWD68" s="73"/>
      <c r="OWE68" s="73"/>
      <c r="OWF68" s="73"/>
      <c r="OWG68" s="73"/>
      <c r="OWH68" s="73"/>
      <c r="OWI68" s="73"/>
      <c r="OWJ68" s="73"/>
      <c r="OWK68" s="73"/>
      <c r="OWL68" s="73"/>
      <c r="OWM68" s="73"/>
      <c r="OWN68" s="73"/>
      <c r="OWO68" s="73"/>
      <c r="OWP68" s="73"/>
      <c r="OWQ68" s="73"/>
      <c r="OWR68" s="73"/>
      <c r="OWS68" s="73"/>
      <c r="OWT68" s="73"/>
      <c r="OWU68" s="73"/>
      <c r="OWV68" s="73"/>
      <c r="OWW68" s="73"/>
      <c r="OWX68" s="73"/>
      <c r="OWY68" s="73"/>
      <c r="OWZ68" s="73"/>
      <c r="OXA68" s="73"/>
      <c r="OXB68" s="73"/>
      <c r="OXC68" s="73"/>
      <c r="OXD68" s="73"/>
      <c r="OXE68" s="73"/>
      <c r="OXF68" s="73"/>
      <c r="OXG68" s="73"/>
      <c r="OXH68" s="73"/>
      <c r="OXI68" s="73"/>
      <c r="OXJ68" s="73"/>
      <c r="OXK68" s="73"/>
      <c r="OXL68" s="73"/>
      <c r="OXM68" s="73"/>
      <c r="OXN68" s="73"/>
      <c r="OXO68" s="73"/>
      <c r="OXP68" s="73"/>
      <c r="OXQ68" s="73"/>
      <c r="OXR68" s="73"/>
      <c r="OXS68" s="73"/>
      <c r="OXT68" s="73"/>
      <c r="OXU68" s="73"/>
      <c r="OXV68" s="73"/>
      <c r="OXW68" s="73"/>
      <c r="OXX68" s="73"/>
      <c r="OXY68" s="73"/>
      <c r="OXZ68" s="73"/>
      <c r="OYA68" s="73"/>
      <c r="OYB68" s="73"/>
      <c r="OYC68" s="73"/>
      <c r="OYD68" s="73"/>
      <c r="OYE68" s="73"/>
      <c r="OYF68" s="73"/>
      <c r="OYG68" s="73"/>
      <c r="OYH68" s="73"/>
      <c r="OYI68" s="73"/>
      <c r="OYJ68" s="73"/>
      <c r="OYK68" s="73"/>
      <c r="OYL68" s="73"/>
      <c r="OYM68" s="73"/>
      <c r="OYN68" s="73"/>
      <c r="OYO68" s="73"/>
      <c r="OYP68" s="73"/>
      <c r="OYQ68" s="73"/>
      <c r="OYR68" s="73"/>
      <c r="OYS68" s="73"/>
      <c r="OYT68" s="73"/>
      <c r="OYU68" s="73"/>
      <c r="OYV68" s="73"/>
      <c r="OYW68" s="73"/>
      <c r="OYX68" s="73"/>
      <c r="OYY68" s="73"/>
      <c r="OYZ68" s="73"/>
      <c r="OZA68" s="73"/>
      <c r="OZB68" s="73"/>
      <c r="OZC68" s="73"/>
      <c r="OZD68" s="73"/>
      <c r="OZE68" s="73"/>
      <c r="OZF68" s="73"/>
      <c r="OZG68" s="73"/>
      <c r="OZH68" s="73"/>
      <c r="OZI68" s="73"/>
      <c r="OZJ68" s="73"/>
      <c r="OZK68" s="73"/>
      <c r="OZL68" s="73"/>
      <c r="OZM68" s="73"/>
      <c r="OZN68" s="73"/>
      <c r="OZO68" s="73"/>
      <c r="OZP68" s="73"/>
      <c r="OZQ68" s="73"/>
      <c r="OZR68" s="73"/>
      <c r="OZS68" s="73"/>
      <c r="OZT68" s="73"/>
      <c r="OZU68" s="73"/>
      <c r="OZV68" s="73"/>
      <c r="OZW68" s="73"/>
      <c r="OZX68" s="73"/>
      <c r="OZY68" s="73"/>
      <c r="OZZ68" s="73"/>
      <c r="PAA68" s="73"/>
      <c r="PAB68" s="73"/>
      <c r="PAC68" s="73"/>
      <c r="PAD68" s="73"/>
      <c r="PAE68" s="73"/>
      <c r="PAF68" s="73"/>
      <c r="PAG68" s="73"/>
      <c r="PAH68" s="73"/>
      <c r="PAI68" s="73"/>
      <c r="PAJ68" s="73"/>
      <c r="PAK68" s="73"/>
      <c r="PAL68" s="73"/>
      <c r="PAM68" s="73"/>
      <c r="PAN68" s="73"/>
      <c r="PAO68" s="73"/>
      <c r="PAP68" s="73"/>
      <c r="PAQ68" s="73"/>
      <c r="PAR68" s="73"/>
      <c r="PAS68" s="73"/>
      <c r="PAT68" s="73"/>
      <c r="PAU68" s="73"/>
      <c r="PAV68" s="73"/>
      <c r="PAW68" s="73"/>
      <c r="PAX68" s="73"/>
      <c r="PAY68" s="73"/>
      <c r="PAZ68" s="73"/>
      <c r="PBA68" s="73"/>
      <c r="PBB68" s="73"/>
      <c r="PBC68" s="73"/>
      <c r="PBD68" s="73"/>
      <c r="PBE68" s="73"/>
      <c r="PBF68" s="73"/>
      <c r="PBG68" s="73"/>
      <c r="PBH68" s="73"/>
      <c r="PBI68" s="73"/>
      <c r="PBJ68" s="73"/>
      <c r="PBK68" s="73"/>
      <c r="PBL68" s="73"/>
      <c r="PBM68" s="73"/>
      <c r="PBN68" s="73"/>
      <c r="PBO68" s="73"/>
      <c r="PBP68" s="73"/>
      <c r="PBQ68" s="73"/>
      <c r="PBR68" s="73"/>
      <c r="PBS68" s="73"/>
      <c r="PBT68" s="73"/>
      <c r="PBU68" s="73"/>
      <c r="PBV68" s="73"/>
      <c r="PBW68" s="73"/>
      <c r="PBX68" s="73"/>
      <c r="PBY68" s="73"/>
      <c r="PBZ68" s="73"/>
      <c r="PCA68" s="73"/>
      <c r="PCB68" s="73"/>
      <c r="PCC68" s="73"/>
      <c r="PCD68" s="73"/>
      <c r="PCE68" s="73"/>
      <c r="PCF68" s="73"/>
      <c r="PCG68" s="73"/>
      <c r="PCH68" s="73"/>
      <c r="PCI68" s="73"/>
      <c r="PCJ68" s="73"/>
      <c r="PCK68" s="73"/>
      <c r="PCL68" s="73"/>
      <c r="PCM68" s="73"/>
      <c r="PCN68" s="73"/>
      <c r="PCO68" s="73"/>
      <c r="PCP68" s="73"/>
      <c r="PCQ68" s="73"/>
      <c r="PCR68" s="73"/>
      <c r="PCS68" s="73"/>
      <c r="PCT68" s="73"/>
      <c r="PCU68" s="73"/>
      <c r="PCV68" s="73"/>
      <c r="PCW68" s="73"/>
      <c r="PCX68" s="73"/>
      <c r="PCY68" s="73"/>
      <c r="PCZ68" s="73"/>
      <c r="PDA68" s="73"/>
      <c r="PDB68" s="73"/>
      <c r="PDC68" s="73"/>
      <c r="PDD68" s="73"/>
      <c r="PDE68" s="73"/>
      <c r="PDF68" s="73"/>
      <c r="PDG68" s="73"/>
      <c r="PDH68" s="73"/>
      <c r="PDI68" s="73"/>
      <c r="PDJ68" s="73"/>
      <c r="PDK68" s="73"/>
      <c r="PDL68" s="73"/>
      <c r="PDM68" s="73"/>
      <c r="PDN68" s="73"/>
      <c r="PDO68" s="73"/>
      <c r="PDP68" s="73"/>
      <c r="PDQ68" s="73"/>
      <c r="PDR68" s="73"/>
      <c r="PDS68" s="73"/>
      <c r="PDT68" s="73"/>
      <c r="PDU68" s="73"/>
      <c r="PDV68" s="73"/>
      <c r="PDW68" s="73"/>
      <c r="PDX68" s="73"/>
      <c r="PDY68" s="73"/>
      <c r="PDZ68" s="73"/>
      <c r="PEA68" s="73"/>
      <c r="PEB68" s="73"/>
      <c r="PEC68" s="73"/>
      <c r="PED68" s="73"/>
      <c r="PEE68" s="73"/>
      <c r="PEF68" s="73"/>
      <c r="PEG68" s="73"/>
      <c r="PEH68" s="73"/>
      <c r="PEI68" s="73"/>
      <c r="PEJ68" s="73"/>
      <c r="PEK68" s="73"/>
      <c r="PEL68" s="73"/>
      <c r="PEM68" s="73"/>
      <c r="PEN68" s="73"/>
      <c r="PEO68" s="73"/>
      <c r="PEP68" s="73"/>
      <c r="PEQ68" s="73"/>
      <c r="PER68" s="73"/>
      <c r="PES68" s="73"/>
      <c r="PET68" s="73"/>
      <c r="PEU68" s="73"/>
      <c r="PEV68" s="73"/>
      <c r="PEW68" s="73"/>
      <c r="PEX68" s="73"/>
      <c r="PEY68" s="73"/>
      <c r="PEZ68" s="73"/>
      <c r="PFA68" s="73"/>
      <c r="PFB68" s="73"/>
      <c r="PFC68" s="73"/>
      <c r="PFD68" s="73"/>
      <c r="PFE68" s="73"/>
      <c r="PFF68" s="73"/>
      <c r="PFG68" s="73"/>
      <c r="PFH68" s="73"/>
      <c r="PFI68" s="73"/>
      <c r="PFJ68" s="73"/>
      <c r="PFK68" s="73"/>
      <c r="PFL68" s="73"/>
      <c r="PFM68" s="73"/>
      <c r="PFN68" s="73"/>
      <c r="PFO68" s="73"/>
      <c r="PFP68" s="73"/>
      <c r="PFQ68" s="73"/>
      <c r="PFR68" s="73"/>
      <c r="PFS68" s="73"/>
      <c r="PFT68" s="73"/>
      <c r="PFU68" s="73"/>
      <c r="PFV68" s="73"/>
      <c r="PFW68" s="73"/>
      <c r="PFX68" s="73"/>
      <c r="PFY68" s="73"/>
      <c r="PFZ68" s="73"/>
      <c r="PGA68" s="73"/>
      <c r="PGB68" s="73"/>
      <c r="PGC68" s="73"/>
      <c r="PGD68" s="73"/>
      <c r="PGE68" s="73"/>
      <c r="PGF68" s="73"/>
      <c r="PGG68" s="73"/>
      <c r="PGH68" s="73"/>
      <c r="PGI68" s="73"/>
      <c r="PGJ68" s="73"/>
      <c r="PGK68" s="73"/>
      <c r="PGL68" s="73"/>
      <c r="PGM68" s="73"/>
      <c r="PGN68" s="73"/>
      <c r="PGO68" s="73"/>
      <c r="PGP68" s="73"/>
      <c r="PGQ68" s="73"/>
      <c r="PGR68" s="73"/>
      <c r="PGS68" s="73"/>
      <c r="PGT68" s="73"/>
      <c r="PGU68" s="73"/>
      <c r="PGV68" s="73"/>
      <c r="PGW68" s="73"/>
      <c r="PGX68" s="73"/>
      <c r="PGY68" s="73"/>
      <c r="PGZ68" s="73"/>
      <c r="PHA68" s="73"/>
      <c r="PHB68" s="73"/>
      <c r="PHC68" s="73"/>
      <c r="PHD68" s="73"/>
      <c r="PHE68" s="73"/>
      <c r="PHF68" s="73"/>
      <c r="PHG68" s="73"/>
      <c r="PHH68" s="73"/>
      <c r="PHI68" s="73"/>
      <c r="PHJ68" s="73"/>
      <c r="PHK68" s="73"/>
      <c r="PHL68" s="73"/>
      <c r="PHM68" s="73"/>
      <c r="PHN68" s="73"/>
      <c r="PHO68" s="73"/>
      <c r="PHP68" s="73"/>
      <c r="PHQ68" s="73"/>
      <c r="PHR68" s="73"/>
      <c r="PHS68" s="73"/>
      <c r="PHT68" s="73"/>
      <c r="PHU68" s="73"/>
      <c r="PHV68" s="73"/>
      <c r="PHW68" s="73"/>
      <c r="PHX68" s="73"/>
      <c r="PHY68" s="73"/>
      <c r="PHZ68" s="73"/>
      <c r="PIA68" s="73"/>
      <c r="PIB68" s="73"/>
      <c r="PIC68" s="73"/>
      <c r="PID68" s="73"/>
      <c r="PIE68" s="73"/>
      <c r="PIF68" s="73"/>
      <c r="PIG68" s="73"/>
      <c r="PIH68" s="73"/>
      <c r="PII68" s="73"/>
      <c r="PIJ68" s="73"/>
      <c r="PIK68" s="73"/>
      <c r="PIL68" s="73"/>
      <c r="PIM68" s="73"/>
      <c r="PIN68" s="73"/>
      <c r="PIO68" s="73"/>
      <c r="PIP68" s="73"/>
      <c r="PIQ68" s="73"/>
      <c r="PIR68" s="73"/>
      <c r="PIS68" s="73"/>
      <c r="PIT68" s="73"/>
      <c r="PIU68" s="73"/>
      <c r="PIV68" s="73"/>
      <c r="PIW68" s="73"/>
      <c r="PIX68" s="73"/>
      <c r="PIY68" s="73"/>
      <c r="PIZ68" s="73"/>
      <c r="PJA68" s="73"/>
      <c r="PJB68" s="73"/>
      <c r="PJC68" s="73"/>
      <c r="PJD68" s="73"/>
      <c r="PJE68" s="73"/>
      <c r="PJF68" s="73"/>
      <c r="PJG68" s="73"/>
      <c r="PJH68" s="73"/>
      <c r="PJI68" s="73"/>
      <c r="PJJ68" s="73"/>
      <c r="PJK68" s="73"/>
      <c r="PJL68" s="73"/>
      <c r="PJM68" s="73"/>
      <c r="PJN68" s="73"/>
      <c r="PJO68" s="73"/>
      <c r="PJP68" s="73"/>
      <c r="PJQ68" s="73"/>
      <c r="PJR68" s="73"/>
      <c r="PJS68" s="73"/>
      <c r="PJT68" s="73"/>
      <c r="PJU68" s="73"/>
      <c r="PJV68" s="73"/>
      <c r="PJW68" s="73"/>
      <c r="PJX68" s="73"/>
      <c r="PJY68" s="73"/>
      <c r="PJZ68" s="73"/>
      <c r="PKA68" s="73"/>
      <c r="PKB68" s="73"/>
      <c r="PKC68" s="73"/>
      <c r="PKD68" s="73"/>
      <c r="PKE68" s="73"/>
      <c r="PKF68" s="73"/>
      <c r="PKG68" s="73"/>
      <c r="PKH68" s="73"/>
      <c r="PKI68" s="73"/>
      <c r="PKJ68" s="73"/>
      <c r="PKK68" s="73"/>
      <c r="PKL68" s="73"/>
      <c r="PKM68" s="73"/>
      <c r="PKN68" s="73"/>
      <c r="PKO68" s="73"/>
      <c r="PKP68" s="73"/>
      <c r="PKQ68" s="73"/>
      <c r="PKR68" s="73"/>
      <c r="PKS68" s="73"/>
      <c r="PKT68" s="73"/>
      <c r="PKU68" s="73"/>
      <c r="PKV68" s="73"/>
      <c r="PKW68" s="73"/>
      <c r="PKX68" s="73"/>
      <c r="PKY68" s="73"/>
      <c r="PKZ68" s="73"/>
      <c r="PLA68" s="73"/>
      <c r="PLB68" s="73"/>
      <c r="PLC68" s="73"/>
      <c r="PLD68" s="73"/>
      <c r="PLE68" s="73"/>
      <c r="PLF68" s="73"/>
      <c r="PLG68" s="73"/>
      <c r="PLH68" s="73"/>
      <c r="PLI68" s="73"/>
      <c r="PLJ68" s="73"/>
      <c r="PLK68" s="73"/>
      <c r="PLL68" s="73"/>
      <c r="PLM68" s="73"/>
      <c r="PLN68" s="73"/>
      <c r="PLO68" s="73"/>
      <c r="PLP68" s="73"/>
      <c r="PLQ68" s="73"/>
      <c r="PLR68" s="73"/>
      <c r="PLS68" s="73"/>
      <c r="PLT68" s="73"/>
      <c r="PLU68" s="73"/>
      <c r="PLV68" s="73"/>
      <c r="PLW68" s="73"/>
      <c r="PLX68" s="73"/>
      <c r="PLY68" s="73"/>
      <c r="PLZ68" s="73"/>
      <c r="PMA68" s="73"/>
      <c r="PMB68" s="73"/>
      <c r="PMC68" s="73"/>
      <c r="PMD68" s="73"/>
      <c r="PME68" s="73"/>
      <c r="PMF68" s="73"/>
      <c r="PMG68" s="73"/>
      <c r="PMH68" s="73"/>
      <c r="PMI68" s="73"/>
      <c r="PMJ68" s="73"/>
      <c r="PMK68" s="73"/>
      <c r="PML68" s="73"/>
      <c r="PMM68" s="73"/>
      <c r="PMN68" s="73"/>
      <c r="PMO68" s="73"/>
      <c r="PMP68" s="73"/>
      <c r="PMQ68" s="73"/>
      <c r="PMR68" s="73"/>
      <c r="PMS68" s="73"/>
      <c r="PMT68" s="73"/>
      <c r="PMU68" s="73"/>
      <c r="PMV68" s="73"/>
      <c r="PMW68" s="73"/>
      <c r="PMX68" s="73"/>
      <c r="PMY68" s="73"/>
      <c r="PMZ68" s="73"/>
      <c r="PNA68" s="73"/>
      <c r="PNB68" s="73"/>
      <c r="PNC68" s="73"/>
      <c r="PND68" s="73"/>
      <c r="PNE68" s="73"/>
      <c r="PNF68" s="73"/>
      <c r="PNG68" s="73"/>
      <c r="PNH68" s="73"/>
      <c r="PNI68" s="73"/>
      <c r="PNJ68" s="73"/>
      <c r="PNK68" s="73"/>
      <c r="PNL68" s="73"/>
      <c r="PNM68" s="73"/>
      <c r="PNN68" s="73"/>
      <c r="PNO68" s="73"/>
      <c r="PNP68" s="73"/>
      <c r="PNQ68" s="73"/>
      <c r="PNR68" s="73"/>
      <c r="PNS68" s="73"/>
      <c r="PNT68" s="73"/>
      <c r="PNU68" s="73"/>
      <c r="PNV68" s="73"/>
      <c r="PNW68" s="73"/>
      <c r="PNX68" s="73"/>
      <c r="PNY68" s="73"/>
      <c r="PNZ68" s="73"/>
      <c r="POA68" s="73"/>
      <c r="POB68" s="73"/>
      <c r="POC68" s="73"/>
      <c r="POD68" s="73"/>
      <c r="POE68" s="73"/>
      <c r="POF68" s="73"/>
      <c r="POG68" s="73"/>
      <c r="POH68" s="73"/>
      <c r="POI68" s="73"/>
      <c r="POJ68" s="73"/>
      <c r="POK68" s="73"/>
      <c r="POL68" s="73"/>
      <c r="POM68" s="73"/>
      <c r="PON68" s="73"/>
      <c r="POO68" s="73"/>
      <c r="POP68" s="73"/>
      <c r="POQ68" s="73"/>
      <c r="POR68" s="73"/>
      <c r="POS68" s="73"/>
      <c r="POT68" s="73"/>
      <c r="POU68" s="73"/>
      <c r="POV68" s="73"/>
      <c r="POW68" s="73"/>
      <c r="POX68" s="73"/>
      <c r="POY68" s="73"/>
      <c r="POZ68" s="73"/>
      <c r="PPA68" s="73"/>
      <c r="PPB68" s="73"/>
      <c r="PPC68" s="73"/>
      <c r="PPD68" s="73"/>
      <c r="PPE68" s="73"/>
      <c r="PPF68" s="73"/>
      <c r="PPG68" s="73"/>
      <c r="PPH68" s="73"/>
      <c r="PPI68" s="73"/>
      <c r="PPJ68" s="73"/>
      <c r="PPK68" s="73"/>
      <c r="PPL68" s="73"/>
      <c r="PPM68" s="73"/>
      <c r="PPN68" s="73"/>
      <c r="PPO68" s="73"/>
      <c r="PPP68" s="73"/>
      <c r="PPQ68" s="73"/>
      <c r="PPR68" s="73"/>
      <c r="PPS68" s="73"/>
      <c r="PPT68" s="73"/>
      <c r="PPU68" s="73"/>
      <c r="PPV68" s="73"/>
      <c r="PPW68" s="73"/>
      <c r="PPX68" s="73"/>
      <c r="PPY68" s="73"/>
      <c r="PPZ68" s="73"/>
      <c r="PQA68" s="73"/>
      <c r="PQB68" s="73"/>
      <c r="PQC68" s="73"/>
      <c r="PQD68" s="73"/>
      <c r="PQE68" s="73"/>
      <c r="PQF68" s="73"/>
      <c r="PQG68" s="73"/>
      <c r="PQH68" s="73"/>
      <c r="PQI68" s="73"/>
      <c r="PQJ68" s="73"/>
      <c r="PQK68" s="73"/>
      <c r="PQL68" s="73"/>
      <c r="PQM68" s="73"/>
      <c r="PQN68" s="73"/>
      <c r="PQO68" s="73"/>
      <c r="PQP68" s="73"/>
      <c r="PQQ68" s="73"/>
      <c r="PQR68" s="73"/>
      <c r="PQS68" s="73"/>
      <c r="PQT68" s="73"/>
      <c r="PQU68" s="73"/>
      <c r="PQV68" s="73"/>
      <c r="PQW68" s="73"/>
      <c r="PQX68" s="73"/>
      <c r="PQY68" s="73"/>
      <c r="PQZ68" s="73"/>
      <c r="PRA68" s="73"/>
      <c r="PRB68" s="73"/>
      <c r="PRC68" s="73"/>
      <c r="PRD68" s="73"/>
      <c r="PRE68" s="73"/>
      <c r="PRF68" s="73"/>
      <c r="PRG68" s="73"/>
      <c r="PRH68" s="73"/>
      <c r="PRI68" s="73"/>
      <c r="PRJ68" s="73"/>
      <c r="PRK68" s="73"/>
      <c r="PRL68" s="73"/>
      <c r="PRM68" s="73"/>
      <c r="PRN68" s="73"/>
      <c r="PRO68" s="73"/>
      <c r="PRP68" s="73"/>
      <c r="PRQ68" s="73"/>
      <c r="PRR68" s="73"/>
      <c r="PRS68" s="73"/>
      <c r="PRT68" s="73"/>
      <c r="PRU68" s="73"/>
      <c r="PRV68" s="73"/>
      <c r="PRW68" s="73"/>
      <c r="PRX68" s="73"/>
      <c r="PRY68" s="73"/>
      <c r="PRZ68" s="73"/>
      <c r="PSA68" s="73"/>
      <c r="PSB68" s="73"/>
      <c r="PSC68" s="73"/>
      <c r="PSD68" s="73"/>
      <c r="PSE68" s="73"/>
      <c r="PSF68" s="73"/>
      <c r="PSG68" s="73"/>
      <c r="PSH68" s="73"/>
      <c r="PSI68" s="73"/>
      <c r="PSJ68" s="73"/>
      <c r="PSK68" s="73"/>
      <c r="PSL68" s="73"/>
      <c r="PSM68" s="73"/>
      <c r="PSN68" s="73"/>
      <c r="PSO68" s="73"/>
      <c r="PSP68" s="73"/>
      <c r="PSQ68" s="73"/>
      <c r="PSR68" s="73"/>
      <c r="PSS68" s="73"/>
      <c r="PST68" s="73"/>
      <c r="PSU68" s="73"/>
      <c r="PSV68" s="73"/>
      <c r="PSW68" s="73"/>
      <c r="PSX68" s="73"/>
      <c r="PSY68" s="73"/>
      <c r="PSZ68" s="73"/>
      <c r="PTA68" s="73"/>
      <c r="PTB68" s="73"/>
      <c r="PTC68" s="73"/>
      <c r="PTD68" s="73"/>
      <c r="PTE68" s="73"/>
      <c r="PTF68" s="73"/>
      <c r="PTG68" s="73"/>
      <c r="PTH68" s="73"/>
      <c r="PTI68" s="73"/>
      <c r="PTJ68" s="73"/>
      <c r="PTK68" s="73"/>
      <c r="PTL68" s="73"/>
      <c r="PTM68" s="73"/>
      <c r="PTN68" s="73"/>
      <c r="PTO68" s="73"/>
      <c r="PTP68" s="73"/>
      <c r="PTQ68" s="73"/>
      <c r="PTR68" s="73"/>
      <c r="PTS68" s="73"/>
      <c r="PTT68" s="73"/>
      <c r="PTU68" s="73"/>
      <c r="PTV68" s="73"/>
      <c r="PTW68" s="73"/>
      <c r="PTX68" s="73"/>
      <c r="PTY68" s="73"/>
      <c r="PTZ68" s="73"/>
      <c r="PUA68" s="73"/>
      <c r="PUB68" s="73"/>
      <c r="PUC68" s="73"/>
      <c r="PUD68" s="73"/>
      <c r="PUE68" s="73"/>
      <c r="PUF68" s="73"/>
      <c r="PUG68" s="73"/>
      <c r="PUH68" s="73"/>
      <c r="PUI68" s="73"/>
      <c r="PUJ68" s="73"/>
      <c r="PUK68" s="73"/>
      <c r="PUL68" s="73"/>
      <c r="PUM68" s="73"/>
      <c r="PUN68" s="73"/>
      <c r="PUO68" s="73"/>
      <c r="PUP68" s="73"/>
      <c r="PUQ68" s="73"/>
      <c r="PUR68" s="73"/>
      <c r="PUS68" s="73"/>
      <c r="PUT68" s="73"/>
      <c r="PUU68" s="73"/>
      <c r="PUV68" s="73"/>
      <c r="PUW68" s="73"/>
      <c r="PUX68" s="73"/>
      <c r="PUY68" s="73"/>
      <c r="PUZ68" s="73"/>
      <c r="PVA68" s="73"/>
      <c r="PVB68" s="73"/>
      <c r="PVC68" s="73"/>
      <c r="PVD68" s="73"/>
      <c r="PVE68" s="73"/>
      <c r="PVF68" s="73"/>
      <c r="PVG68" s="73"/>
      <c r="PVH68" s="73"/>
      <c r="PVI68" s="73"/>
      <c r="PVJ68" s="73"/>
      <c r="PVK68" s="73"/>
      <c r="PVL68" s="73"/>
      <c r="PVM68" s="73"/>
      <c r="PVN68" s="73"/>
      <c r="PVO68" s="73"/>
      <c r="PVP68" s="73"/>
      <c r="PVQ68" s="73"/>
      <c r="PVR68" s="73"/>
      <c r="PVS68" s="73"/>
      <c r="PVT68" s="73"/>
      <c r="PVU68" s="73"/>
      <c r="PVV68" s="73"/>
      <c r="PVW68" s="73"/>
      <c r="PVX68" s="73"/>
      <c r="PVY68" s="73"/>
      <c r="PVZ68" s="73"/>
      <c r="PWA68" s="73"/>
      <c r="PWB68" s="73"/>
      <c r="PWC68" s="73"/>
      <c r="PWD68" s="73"/>
      <c r="PWE68" s="73"/>
      <c r="PWF68" s="73"/>
      <c r="PWG68" s="73"/>
      <c r="PWH68" s="73"/>
      <c r="PWI68" s="73"/>
      <c r="PWJ68" s="73"/>
      <c r="PWK68" s="73"/>
      <c r="PWL68" s="73"/>
      <c r="PWM68" s="73"/>
      <c r="PWN68" s="73"/>
      <c r="PWO68" s="73"/>
      <c r="PWP68" s="73"/>
      <c r="PWQ68" s="73"/>
      <c r="PWR68" s="73"/>
      <c r="PWS68" s="73"/>
      <c r="PWT68" s="73"/>
      <c r="PWU68" s="73"/>
      <c r="PWV68" s="73"/>
      <c r="PWW68" s="73"/>
      <c r="PWX68" s="73"/>
      <c r="PWY68" s="73"/>
      <c r="PWZ68" s="73"/>
      <c r="PXA68" s="73"/>
      <c r="PXB68" s="73"/>
      <c r="PXC68" s="73"/>
      <c r="PXD68" s="73"/>
      <c r="PXE68" s="73"/>
      <c r="PXF68" s="73"/>
      <c r="PXG68" s="73"/>
      <c r="PXH68" s="73"/>
      <c r="PXI68" s="73"/>
      <c r="PXJ68" s="73"/>
      <c r="PXK68" s="73"/>
      <c r="PXL68" s="73"/>
      <c r="PXM68" s="73"/>
      <c r="PXN68" s="73"/>
      <c r="PXO68" s="73"/>
      <c r="PXP68" s="73"/>
      <c r="PXQ68" s="73"/>
      <c r="PXR68" s="73"/>
      <c r="PXS68" s="73"/>
      <c r="PXT68" s="73"/>
      <c r="PXU68" s="73"/>
      <c r="PXV68" s="73"/>
      <c r="PXW68" s="73"/>
      <c r="PXX68" s="73"/>
      <c r="PXY68" s="73"/>
      <c r="PXZ68" s="73"/>
      <c r="PYA68" s="73"/>
      <c r="PYB68" s="73"/>
      <c r="PYC68" s="73"/>
      <c r="PYD68" s="73"/>
      <c r="PYE68" s="73"/>
      <c r="PYF68" s="73"/>
      <c r="PYG68" s="73"/>
      <c r="PYH68" s="73"/>
      <c r="PYI68" s="73"/>
      <c r="PYJ68" s="73"/>
      <c r="PYK68" s="73"/>
      <c r="PYL68" s="73"/>
      <c r="PYM68" s="73"/>
      <c r="PYN68" s="73"/>
      <c r="PYO68" s="73"/>
      <c r="PYP68" s="73"/>
      <c r="PYQ68" s="73"/>
      <c r="PYR68" s="73"/>
      <c r="PYS68" s="73"/>
      <c r="PYT68" s="73"/>
      <c r="PYU68" s="73"/>
      <c r="PYV68" s="73"/>
      <c r="PYW68" s="73"/>
      <c r="PYX68" s="73"/>
      <c r="PYY68" s="73"/>
      <c r="PYZ68" s="73"/>
      <c r="PZA68" s="73"/>
      <c r="PZB68" s="73"/>
      <c r="PZC68" s="73"/>
      <c r="PZD68" s="73"/>
      <c r="PZE68" s="73"/>
      <c r="PZF68" s="73"/>
      <c r="PZG68" s="73"/>
      <c r="PZH68" s="73"/>
      <c r="PZI68" s="73"/>
      <c r="PZJ68" s="73"/>
      <c r="PZK68" s="73"/>
      <c r="PZL68" s="73"/>
      <c r="PZM68" s="73"/>
      <c r="PZN68" s="73"/>
      <c r="PZO68" s="73"/>
      <c r="PZP68" s="73"/>
      <c r="PZQ68" s="73"/>
      <c r="PZR68" s="73"/>
      <c r="PZS68" s="73"/>
      <c r="PZT68" s="73"/>
      <c r="PZU68" s="73"/>
      <c r="PZV68" s="73"/>
      <c r="PZW68" s="73"/>
      <c r="PZX68" s="73"/>
      <c r="PZY68" s="73"/>
      <c r="PZZ68" s="73"/>
      <c r="QAA68" s="73"/>
      <c r="QAB68" s="73"/>
      <c r="QAC68" s="73"/>
      <c r="QAD68" s="73"/>
      <c r="QAE68" s="73"/>
      <c r="QAF68" s="73"/>
      <c r="QAG68" s="73"/>
      <c r="QAH68" s="73"/>
      <c r="QAI68" s="73"/>
      <c r="QAJ68" s="73"/>
      <c r="QAK68" s="73"/>
      <c r="QAL68" s="73"/>
      <c r="QAM68" s="73"/>
      <c r="QAN68" s="73"/>
      <c r="QAO68" s="73"/>
      <c r="QAP68" s="73"/>
      <c r="QAQ68" s="73"/>
      <c r="QAR68" s="73"/>
      <c r="QAS68" s="73"/>
      <c r="QAT68" s="73"/>
      <c r="QAU68" s="73"/>
      <c r="QAV68" s="73"/>
      <c r="QAW68" s="73"/>
      <c r="QAX68" s="73"/>
      <c r="QAY68" s="73"/>
      <c r="QAZ68" s="73"/>
      <c r="QBA68" s="73"/>
      <c r="QBB68" s="73"/>
      <c r="QBC68" s="73"/>
      <c r="QBD68" s="73"/>
      <c r="QBE68" s="73"/>
      <c r="QBF68" s="73"/>
      <c r="QBG68" s="73"/>
      <c r="QBH68" s="73"/>
      <c r="QBI68" s="73"/>
      <c r="QBJ68" s="73"/>
      <c r="QBK68" s="73"/>
      <c r="QBL68" s="73"/>
      <c r="QBM68" s="73"/>
      <c r="QBN68" s="73"/>
      <c r="QBO68" s="73"/>
      <c r="QBP68" s="73"/>
      <c r="QBQ68" s="73"/>
      <c r="QBR68" s="73"/>
      <c r="QBS68" s="73"/>
      <c r="QBT68" s="73"/>
      <c r="QBU68" s="73"/>
      <c r="QBV68" s="73"/>
      <c r="QBW68" s="73"/>
      <c r="QBX68" s="73"/>
      <c r="QBY68" s="73"/>
      <c r="QBZ68" s="73"/>
      <c r="QCA68" s="73"/>
      <c r="QCB68" s="73"/>
      <c r="QCC68" s="73"/>
      <c r="QCD68" s="73"/>
      <c r="QCE68" s="73"/>
      <c r="QCF68" s="73"/>
      <c r="QCG68" s="73"/>
      <c r="QCH68" s="73"/>
      <c r="QCI68" s="73"/>
      <c r="QCJ68" s="73"/>
      <c r="QCK68" s="73"/>
      <c r="QCL68" s="73"/>
      <c r="QCM68" s="73"/>
      <c r="QCN68" s="73"/>
      <c r="QCO68" s="73"/>
      <c r="QCP68" s="73"/>
      <c r="QCQ68" s="73"/>
      <c r="QCR68" s="73"/>
      <c r="QCS68" s="73"/>
      <c r="QCT68" s="73"/>
      <c r="QCU68" s="73"/>
      <c r="QCV68" s="73"/>
      <c r="QCW68" s="73"/>
      <c r="QCX68" s="73"/>
      <c r="QCY68" s="73"/>
      <c r="QCZ68" s="73"/>
      <c r="QDA68" s="73"/>
      <c r="QDB68" s="73"/>
      <c r="QDC68" s="73"/>
      <c r="QDD68" s="73"/>
      <c r="QDE68" s="73"/>
      <c r="QDF68" s="73"/>
      <c r="QDG68" s="73"/>
      <c r="QDH68" s="73"/>
      <c r="QDI68" s="73"/>
      <c r="QDJ68" s="73"/>
      <c r="QDK68" s="73"/>
      <c r="QDL68" s="73"/>
      <c r="QDM68" s="73"/>
      <c r="QDN68" s="73"/>
      <c r="QDO68" s="73"/>
      <c r="QDP68" s="73"/>
      <c r="QDQ68" s="73"/>
      <c r="QDR68" s="73"/>
      <c r="QDS68" s="73"/>
      <c r="QDT68" s="73"/>
      <c r="QDU68" s="73"/>
      <c r="QDV68" s="73"/>
      <c r="QDW68" s="73"/>
      <c r="QDX68" s="73"/>
      <c r="QDY68" s="73"/>
      <c r="QDZ68" s="73"/>
      <c r="QEA68" s="73"/>
      <c r="QEB68" s="73"/>
      <c r="QEC68" s="73"/>
      <c r="QED68" s="73"/>
      <c r="QEE68" s="73"/>
      <c r="QEF68" s="73"/>
      <c r="QEG68" s="73"/>
      <c r="QEH68" s="73"/>
      <c r="QEI68" s="73"/>
      <c r="QEJ68" s="73"/>
      <c r="QEK68" s="73"/>
      <c r="QEL68" s="73"/>
      <c r="QEM68" s="73"/>
      <c r="QEN68" s="73"/>
      <c r="QEO68" s="73"/>
      <c r="QEP68" s="73"/>
      <c r="QEQ68" s="73"/>
      <c r="QER68" s="73"/>
      <c r="QES68" s="73"/>
      <c r="QET68" s="73"/>
      <c r="QEU68" s="73"/>
      <c r="QEV68" s="73"/>
      <c r="QEW68" s="73"/>
      <c r="QEX68" s="73"/>
      <c r="QEY68" s="73"/>
      <c r="QEZ68" s="73"/>
      <c r="QFA68" s="73"/>
      <c r="QFB68" s="73"/>
      <c r="QFC68" s="73"/>
      <c r="QFD68" s="73"/>
      <c r="QFE68" s="73"/>
      <c r="QFF68" s="73"/>
      <c r="QFG68" s="73"/>
      <c r="QFH68" s="73"/>
      <c r="QFI68" s="73"/>
      <c r="QFJ68" s="73"/>
      <c r="QFK68" s="73"/>
      <c r="QFL68" s="73"/>
      <c r="QFM68" s="73"/>
      <c r="QFN68" s="73"/>
      <c r="QFO68" s="73"/>
      <c r="QFP68" s="73"/>
      <c r="QFQ68" s="73"/>
      <c r="QFR68" s="73"/>
      <c r="QFS68" s="73"/>
      <c r="QFT68" s="73"/>
      <c r="QFU68" s="73"/>
      <c r="QFV68" s="73"/>
      <c r="QFW68" s="73"/>
      <c r="QFX68" s="73"/>
      <c r="QFY68" s="73"/>
      <c r="QFZ68" s="73"/>
      <c r="QGA68" s="73"/>
      <c r="QGB68" s="73"/>
      <c r="QGC68" s="73"/>
      <c r="QGD68" s="73"/>
      <c r="QGE68" s="73"/>
      <c r="QGF68" s="73"/>
      <c r="QGG68" s="73"/>
      <c r="QGH68" s="73"/>
      <c r="QGI68" s="73"/>
      <c r="QGJ68" s="73"/>
      <c r="QGK68" s="73"/>
      <c r="QGL68" s="73"/>
      <c r="QGM68" s="73"/>
      <c r="QGN68" s="73"/>
      <c r="QGO68" s="73"/>
      <c r="QGP68" s="73"/>
      <c r="QGQ68" s="73"/>
      <c r="QGR68" s="73"/>
      <c r="QGS68" s="73"/>
      <c r="QGT68" s="73"/>
      <c r="QGU68" s="73"/>
      <c r="QGV68" s="73"/>
      <c r="QGW68" s="73"/>
      <c r="QGX68" s="73"/>
      <c r="QGY68" s="73"/>
      <c r="QGZ68" s="73"/>
      <c r="QHA68" s="73"/>
      <c r="QHB68" s="73"/>
      <c r="QHC68" s="73"/>
      <c r="QHD68" s="73"/>
      <c r="QHE68" s="73"/>
      <c r="QHF68" s="73"/>
      <c r="QHG68" s="73"/>
      <c r="QHH68" s="73"/>
      <c r="QHI68" s="73"/>
      <c r="QHJ68" s="73"/>
      <c r="QHK68" s="73"/>
      <c r="QHL68" s="73"/>
      <c r="QHM68" s="73"/>
      <c r="QHN68" s="73"/>
      <c r="QHO68" s="73"/>
      <c r="QHP68" s="73"/>
      <c r="QHQ68" s="73"/>
      <c r="QHR68" s="73"/>
      <c r="QHS68" s="73"/>
      <c r="QHT68" s="73"/>
      <c r="QHU68" s="73"/>
      <c r="QHV68" s="73"/>
      <c r="QHW68" s="73"/>
      <c r="QHX68" s="73"/>
      <c r="QHY68" s="73"/>
      <c r="QHZ68" s="73"/>
      <c r="QIA68" s="73"/>
      <c r="QIB68" s="73"/>
      <c r="QIC68" s="73"/>
      <c r="QID68" s="73"/>
      <c r="QIE68" s="73"/>
      <c r="QIF68" s="73"/>
      <c r="QIG68" s="73"/>
      <c r="QIH68" s="73"/>
      <c r="QII68" s="73"/>
      <c r="QIJ68" s="73"/>
      <c r="QIK68" s="73"/>
      <c r="QIL68" s="73"/>
      <c r="QIM68" s="73"/>
      <c r="QIN68" s="73"/>
      <c r="QIO68" s="73"/>
      <c r="QIP68" s="73"/>
      <c r="QIQ68" s="73"/>
      <c r="QIR68" s="73"/>
      <c r="QIS68" s="73"/>
      <c r="QIT68" s="73"/>
      <c r="QIU68" s="73"/>
      <c r="QIV68" s="73"/>
      <c r="QIW68" s="73"/>
      <c r="QIX68" s="73"/>
      <c r="QIY68" s="73"/>
      <c r="QIZ68" s="73"/>
      <c r="QJA68" s="73"/>
      <c r="QJB68" s="73"/>
      <c r="QJC68" s="73"/>
      <c r="QJD68" s="73"/>
      <c r="QJE68" s="73"/>
      <c r="QJF68" s="73"/>
      <c r="QJG68" s="73"/>
      <c r="QJH68" s="73"/>
      <c r="QJI68" s="73"/>
      <c r="QJJ68" s="73"/>
      <c r="QJK68" s="73"/>
      <c r="QJL68" s="73"/>
      <c r="QJM68" s="73"/>
      <c r="QJN68" s="73"/>
      <c r="QJO68" s="73"/>
      <c r="QJP68" s="73"/>
      <c r="QJQ68" s="73"/>
      <c r="QJR68" s="73"/>
      <c r="QJS68" s="73"/>
      <c r="QJT68" s="73"/>
      <c r="QJU68" s="73"/>
      <c r="QJV68" s="73"/>
      <c r="QJW68" s="73"/>
      <c r="QJX68" s="73"/>
      <c r="QJY68" s="73"/>
      <c r="QJZ68" s="73"/>
      <c r="QKA68" s="73"/>
      <c r="QKB68" s="73"/>
      <c r="QKC68" s="73"/>
      <c r="QKD68" s="73"/>
      <c r="QKE68" s="73"/>
      <c r="QKF68" s="73"/>
      <c r="QKG68" s="73"/>
      <c r="QKH68" s="73"/>
      <c r="QKI68" s="73"/>
      <c r="QKJ68" s="73"/>
      <c r="QKK68" s="73"/>
      <c r="QKL68" s="73"/>
      <c r="QKM68" s="73"/>
      <c r="QKN68" s="73"/>
      <c r="QKO68" s="73"/>
      <c r="QKP68" s="73"/>
      <c r="QKQ68" s="73"/>
      <c r="QKR68" s="73"/>
      <c r="QKS68" s="73"/>
      <c r="QKT68" s="73"/>
      <c r="QKU68" s="73"/>
      <c r="QKV68" s="73"/>
      <c r="QKW68" s="73"/>
      <c r="QKX68" s="73"/>
      <c r="QKY68" s="73"/>
      <c r="QKZ68" s="73"/>
      <c r="QLA68" s="73"/>
      <c r="QLB68" s="73"/>
      <c r="QLC68" s="73"/>
      <c r="QLD68" s="73"/>
      <c r="QLE68" s="73"/>
      <c r="QLF68" s="73"/>
      <c r="QLG68" s="73"/>
      <c r="QLH68" s="73"/>
      <c r="QLI68" s="73"/>
      <c r="QLJ68" s="73"/>
      <c r="QLK68" s="73"/>
      <c r="QLL68" s="73"/>
      <c r="QLM68" s="73"/>
      <c r="QLN68" s="73"/>
      <c r="QLO68" s="73"/>
      <c r="QLP68" s="73"/>
      <c r="QLQ68" s="73"/>
      <c r="QLR68" s="73"/>
      <c r="QLS68" s="73"/>
      <c r="QLT68" s="73"/>
      <c r="QLU68" s="73"/>
      <c r="QLV68" s="73"/>
      <c r="QLW68" s="73"/>
      <c r="QLX68" s="73"/>
      <c r="QLY68" s="73"/>
      <c r="QLZ68" s="73"/>
      <c r="QMA68" s="73"/>
      <c r="QMB68" s="73"/>
      <c r="QMC68" s="73"/>
      <c r="QMD68" s="73"/>
      <c r="QME68" s="73"/>
      <c r="QMF68" s="73"/>
      <c r="QMG68" s="73"/>
      <c r="QMH68" s="73"/>
      <c r="QMI68" s="73"/>
      <c r="QMJ68" s="73"/>
      <c r="QMK68" s="73"/>
      <c r="QML68" s="73"/>
      <c r="QMM68" s="73"/>
      <c r="QMN68" s="73"/>
      <c r="QMO68" s="73"/>
      <c r="QMP68" s="73"/>
      <c r="QMQ68" s="73"/>
      <c r="QMR68" s="73"/>
      <c r="QMS68" s="73"/>
      <c r="QMT68" s="73"/>
      <c r="QMU68" s="73"/>
      <c r="QMV68" s="73"/>
      <c r="QMW68" s="73"/>
      <c r="QMX68" s="73"/>
      <c r="QMY68" s="73"/>
      <c r="QMZ68" s="73"/>
      <c r="QNA68" s="73"/>
      <c r="QNB68" s="73"/>
      <c r="QNC68" s="73"/>
      <c r="QND68" s="73"/>
      <c r="QNE68" s="73"/>
      <c r="QNF68" s="73"/>
      <c r="QNG68" s="73"/>
      <c r="QNH68" s="73"/>
      <c r="QNI68" s="73"/>
      <c r="QNJ68" s="73"/>
      <c r="QNK68" s="73"/>
      <c r="QNL68" s="73"/>
      <c r="QNM68" s="73"/>
      <c r="QNN68" s="73"/>
      <c r="QNO68" s="73"/>
      <c r="QNP68" s="73"/>
      <c r="QNQ68" s="73"/>
      <c r="QNR68" s="73"/>
      <c r="QNS68" s="73"/>
      <c r="QNT68" s="73"/>
      <c r="QNU68" s="73"/>
      <c r="QNV68" s="73"/>
      <c r="QNW68" s="73"/>
      <c r="QNX68" s="73"/>
      <c r="QNY68" s="73"/>
      <c r="QNZ68" s="73"/>
      <c r="QOA68" s="73"/>
      <c r="QOB68" s="73"/>
      <c r="QOC68" s="73"/>
      <c r="QOD68" s="73"/>
      <c r="QOE68" s="73"/>
      <c r="QOF68" s="73"/>
      <c r="QOG68" s="73"/>
      <c r="QOH68" s="73"/>
      <c r="QOI68" s="73"/>
      <c r="QOJ68" s="73"/>
      <c r="QOK68" s="73"/>
      <c r="QOL68" s="73"/>
      <c r="QOM68" s="73"/>
      <c r="QON68" s="73"/>
      <c r="QOO68" s="73"/>
      <c r="QOP68" s="73"/>
      <c r="QOQ68" s="73"/>
      <c r="QOR68" s="73"/>
      <c r="QOS68" s="73"/>
      <c r="QOT68" s="73"/>
      <c r="QOU68" s="73"/>
      <c r="QOV68" s="73"/>
      <c r="QOW68" s="73"/>
      <c r="QOX68" s="73"/>
      <c r="QOY68" s="73"/>
      <c r="QOZ68" s="73"/>
      <c r="QPA68" s="73"/>
      <c r="QPB68" s="73"/>
      <c r="QPC68" s="73"/>
      <c r="QPD68" s="73"/>
      <c r="QPE68" s="73"/>
      <c r="QPF68" s="73"/>
      <c r="QPG68" s="73"/>
      <c r="QPH68" s="73"/>
      <c r="QPI68" s="73"/>
      <c r="QPJ68" s="73"/>
      <c r="QPK68" s="73"/>
      <c r="QPL68" s="73"/>
      <c r="QPM68" s="73"/>
      <c r="QPN68" s="73"/>
      <c r="QPO68" s="73"/>
      <c r="QPP68" s="73"/>
      <c r="QPQ68" s="73"/>
      <c r="QPR68" s="73"/>
      <c r="QPS68" s="73"/>
      <c r="QPT68" s="73"/>
      <c r="QPU68" s="73"/>
      <c r="QPV68" s="73"/>
      <c r="QPW68" s="73"/>
      <c r="QPX68" s="73"/>
      <c r="QPY68" s="73"/>
      <c r="QPZ68" s="73"/>
      <c r="QQA68" s="73"/>
      <c r="QQB68" s="73"/>
      <c r="QQC68" s="73"/>
      <c r="QQD68" s="73"/>
      <c r="QQE68" s="73"/>
      <c r="QQF68" s="73"/>
      <c r="QQG68" s="73"/>
      <c r="QQH68" s="73"/>
      <c r="QQI68" s="73"/>
      <c r="QQJ68" s="73"/>
      <c r="QQK68" s="73"/>
      <c r="QQL68" s="73"/>
      <c r="QQM68" s="73"/>
      <c r="QQN68" s="73"/>
      <c r="QQO68" s="73"/>
      <c r="QQP68" s="73"/>
      <c r="QQQ68" s="73"/>
      <c r="QQR68" s="73"/>
      <c r="QQS68" s="73"/>
      <c r="QQT68" s="73"/>
      <c r="QQU68" s="73"/>
      <c r="QQV68" s="73"/>
      <c r="QQW68" s="73"/>
      <c r="QQX68" s="73"/>
      <c r="QQY68" s="73"/>
      <c r="QQZ68" s="73"/>
      <c r="QRA68" s="73"/>
      <c r="QRB68" s="73"/>
      <c r="QRC68" s="73"/>
      <c r="QRD68" s="73"/>
      <c r="QRE68" s="73"/>
      <c r="QRF68" s="73"/>
      <c r="QRG68" s="73"/>
      <c r="QRH68" s="73"/>
      <c r="QRI68" s="73"/>
      <c r="QRJ68" s="73"/>
      <c r="QRK68" s="73"/>
      <c r="QRL68" s="73"/>
      <c r="QRM68" s="73"/>
      <c r="QRN68" s="73"/>
      <c r="QRO68" s="73"/>
      <c r="QRP68" s="73"/>
      <c r="QRQ68" s="73"/>
      <c r="QRR68" s="73"/>
      <c r="QRS68" s="73"/>
      <c r="QRT68" s="73"/>
      <c r="QRU68" s="73"/>
      <c r="QRV68" s="73"/>
      <c r="QRW68" s="73"/>
      <c r="QRX68" s="73"/>
      <c r="QRY68" s="73"/>
      <c r="QRZ68" s="73"/>
      <c r="QSA68" s="73"/>
      <c r="QSB68" s="73"/>
      <c r="QSC68" s="73"/>
      <c r="QSD68" s="73"/>
      <c r="QSE68" s="73"/>
      <c r="QSF68" s="73"/>
      <c r="QSG68" s="73"/>
      <c r="QSH68" s="73"/>
      <c r="QSI68" s="73"/>
      <c r="QSJ68" s="73"/>
      <c r="QSK68" s="73"/>
      <c r="QSL68" s="73"/>
      <c r="QSM68" s="73"/>
      <c r="QSN68" s="73"/>
      <c r="QSO68" s="73"/>
      <c r="QSP68" s="73"/>
      <c r="QSQ68" s="73"/>
      <c r="QSR68" s="73"/>
      <c r="QSS68" s="73"/>
      <c r="QST68" s="73"/>
      <c r="QSU68" s="73"/>
      <c r="QSV68" s="73"/>
      <c r="QSW68" s="73"/>
      <c r="QSX68" s="73"/>
      <c r="QSY68" s="73"/>
      <c r="QSZ68" s="73"/>
      <c r="QTA68" s="73"/>
      <c r="QTB68" s="73"/>
      <c r="QTC68" s="73"/>
      <c r="QTD68" s="73"/>
      <c r="QTE68" s="73"/>
      <c r="QTF68" s="73"/>
      <c r="QTG68" s="73"/>
      <c r="QTH68" s="73"/>
      <c r="QTI68" s="73"/>
      <c r="QTJ68" s="73"/>
      <c r="QTK68" s="73"/>
      <c r="QTL68" s="73"/>
      <c r="QTM68" s="73"/>
      <c r="QTN68" s="73"/>
      <c r="QTO68" s="73"/>
      <c r="QTP68" s="73"/>
      <c r="QTQ68" s="73"/>
      <c r="QTR68" s="73"/>
      <c r="QTS68" s="73"/>
      <c r="QTT68" s="73"/>
      <c r="QTU68" s="73"/>
      <c r="QTV68" s="73"/>
      <c r="QTW68" s="73"/>
      <c r="QTX68" s="73"/>
      <c r="QTY68" s="73"/>
      <c r="QTZ68" s="73"/>
      <c r="QUA68" s="73"/>
      <c r="QUB68" s="73"/>
      <c r="QUC68" s="73"/>
      <c r="QUD68" s="73"/>
      <c r="QUE68" s="73"/>
      <c r="QUF68" s="73"/>
      <c r="QUG68" s="73"/>
      <c r="QUH68" s="73"/>
      <c r="QUI68" s="73"/>
      <c r="QUJ68" s="73"/>
      <c r="QUK68" s="73"/>
      <c r="QUL68" s="73"/>
      <c r="QUM68" s="73"/>
      <c r="QUN68" s="73"/>
      <c r="QUO68" s="73"/>
      <c r="QUP68" s="73"/>
      <c r="QUQ68" s="73"/>
      <c r="QUR68" s="73"/>
      <c r="QUS68" s="73"/>
      <c r="QUT68" s="73"/>
      <c r="QUU68" s="73"/>
      <c r="QUV68" s="73"/>
      <c r="QUW68" s="73"/>
      <c r="QUX68" s="73"/>
      <c r="QUY68" s="73"/>
      <c r="QUZ68" s="73"/>
      <c r="QVA68" s="73"/>
      <c r="QVB68" s="73"/>
      <c r="QVC68" s="73"/>
      <c r="QVD68" s="73"/>
      <c r="QVE68" s="73"/>
      <c r="QVF68" s="73"/>
      <c r="QVG68" s="73"/>
      <c r="QVH68" s="73"/>
      <c r="QVI68" s="73"/>
      <c r="QVJ68" s="73"/>
      <c r="QVK68" s="73"/>
      <c r="QVL68" s="73"/>
      <c r="QVM68" s="73"/>
      <c r="QVN68" s="73"/>
      <c r="QVO68" s="73"/>
      <c r="QVP68" s="73"/>
      <c r="QVQ68" s="73"/>
      <c r="QVR68" s="73"/>
      <c r="QVS68" s="73"/>
      <c r="QVT68" s="73"/>
      <c r="QVU68" s="73"/>
      <c r="QVV68" s="73"/>
      <c r="QVW68" s="73"/>
      <c r="QVX68" s="73"/>
      <c r="QVY68" s="73"/>
      <c r="QVZ68" s="73"/>
      <c r="QWA68" s="73"/>
      <c r="QWB68" s="73"/>
      <c r="QWC68" s="73"/>
      <c r="QWD68" s="73"/>
      <c r="QWE68" s="73"/>
      <c r="QWF68" s="73"/>
      <c r="QWG68" s="73"/>
      <c r="QWH68" s="73"/>
      <c r="QWI68" s="73"/>
      <c r="QWJ68" s="73"/>
      <c r="QWK68" s="73"/>
      <c r="QWL68" s="73"/>
      <c r="QWM68" s="73"/>
      <c r="QWN68" s="73"/>
      <c r="QWO68" s="73"/>
      <c r="QWP68" s="73"/>
      <c r="QWQ68" s="73"/>
      <c r="QWR68" s="73"/>
      <c r="QWS68" s="73"/>
      <c r="QWT68" s="73"/>
      <c r="QWU68" s="73"/>
      <c r="QWV68" s="73"/>
      <c r="QWW68" s="73"/>
      <c r="QWX68" s="73"/>
      <c r="QWY68" s="73"/>
      <c r="QWZ68" s="73"/>
      <c r="QXA68" s="73"/>
      <c r="QXB68" s="73"/>
      <c r="QXC68" s="73"/>
      <c r="QXD68" s="73"/>
      <c r="QXE68" s="73"/>
      <c r="QXF68" s="73"/>
      <c r="QXG68" s="73"/>
      <c r="QXH68" s="73"/>
      <c r="QXI68" s="73"/>
      <c r="QXJ68" s="73"/>
      <c r="QXK68" s="73"/>
      <c r="QXL68" s="73"/>
      <c r="QXM68" s="73"/>
      <c r="QXN68" s="73"/>
      <c r="QXO68" s="73"/>
      <c r="QXP68" s="73"/>
      <c r="QXQ68" s="73"/>
      <c r="QXR68" s="73"/>
      <c r="QXS68" s="73"/>
      <c r="QXT68" s="73"/>
      <c r="QXU68" s="73"/>
      <c r="QXV68" s="73"/>
      <c r="QXW68" s="73"/>
      <c r="QXX68" s="73"/>
      <c r="QXY68" s="73"/>
      <c r="QXZ68" s="73"/>
      <c r="QYA68" s="73"/>
      <c r="QYB68" s="73"/>
      <c r="QYC68" s="73"/>
      <c r="QYD68" s="73"/>
      <c r="QYE68" s="73"/>
      <c r="QYF68" s="73"/>
      <c r="QYG68" s="73"/>
      <c r="QYH68" s="73"/>
      <c r="QYI68" s="73"/>
      <c r="QYJ68" s="73"/>
      <c r="QYK68" s="73"/>
      <c r="QYL68" s="73"/>
      <c r="QYM68" s="73"/>
      <c r="QYN68" s="73"/>
      <c r="QYO68" s="73"/>
      <c r="QYP68" s="73"/>
      <c r="QYQ68" s="73"/>
      <c r="QYR68" s="73"/>
      <c r="QYS68" s="73"/>
      <c r="QYT68" s="73"/>
      <c r="QYU68" s="73"/>
      <c r="QYV68" s="73"/>
      <c r="QYW68" s="73"/>
      <c r="QYX68" s="73"/>
      <c r="QYY68" s="73"/>
      <c r="QYZ68" s="73"/>
      <c r="QZA68" s="73"/>
      <c r="QZB68" s="73"/>
      <c r="QZC68" s="73"/>
      <c r="QZD68" s="73"/>
      <c r="QZE68" s="73"/>
      <c r="QZF68" s="73"/>
      <c r="QZG68" s="73"/>
      <c r="QZH68" s="73"/>
      <c r="QZI68" s="73"/>
      <c r="QZJ68" s="73"/>
      <c r="QZK68" s="73"/>
      <c r="QZL68" s="73"/>
      <c r="QZM68" s="73"/>
      <c r="QZN68" s="73"/>
      <c r="QZO68" s="73"/>
      <c r="QZP68" s="73"/>
      <c r="QZQ68" s="73"/>
      <c r="QZR68" s="73"/>
      <c r="QZS68" s="73"/>
      <c r="QZT68" s="73"/>
      <c r="QZU68" s="73"/>
      <c r="QZV68" s="73"/>
      <c r="QZW68" s="73"/>
      <c r="QZX68" s="73"/>
      <c r="QZY68" s="73"/>
      <c r="QZZ68" s="73"/>
      <c r="RAA68" s="73"/>
      <c r="RAB68" s="73"/>
      <c r="RAC68" s="73"/>
      <c r="RAD68" s="73"/>
      <c r="RAE68" s="73"/>
      <c r="RAF68" s="73"/>
      <c r="RAG68" s="73"/>
      <c r="RAH68" s="73"/>
      <c r="RAI68" s="73"/>
      <c r="RAJ68" s="73"/>
      <c r="RAK68" s="73"/>
      <c r="RAL68" s="73"/>
      <c r="RAM68" s="73"/>
      <c r="RAN68" s="73"/>
      <c r="RAO68" s="73"/>
      <c r="RAP68" s="73"/>
      <c r="RAQ68" s="73"/>
      <c r="RAR68" s="73"/>
      <c r="RAS68" s="73"/>
      <c r="RAT68" s="73"/>
      <c r="RAU68" s="73"/>
      <c r="RAV68" s="73"/>
      <c r="RAW68" s="73"/>
      <c r="RAX68" s="73"/>
      <c r="RAY68" s="73"/>
      <c r="RAZ68" s="73"/>
      <c r="RBA68" s="73"/>
      <c r="RBB68" s="73"/>
      <c r="RBC68" s="73"/>
      <c r="RBD68" s="73"/>
      <c r="RBE68" s="73"/>
      <c r="RBF68" s="73"/>
      <c r="RBG68" s="73"/>
      <c r="RBH68" s="73"/>
      <c r="RBI68" s="73"/>
      <c r="RBJ68" s="73"/>
      <c r="RBK68" s="73"/>
      <c r="RBL68" s="73"/>
      <c r="RBM68" s="73"/>
      <c r="RBN68" s="73"/>
      <c r="RBO68" s="73"/>
      <c r="RBP68" s="73"/>
      <c r="RBQ68" s="73"/>
      <c r="RBR68" s="73"/>
      <c r="RBS68" s="73"/>
      <c r="RBT68" s="73"/>
      <c r="RBU68" s="73"/>
      <c r="RBV68" s="73"/>
      <c r="RBW68" s="73"/>
      <c r="RBX68" s="73"/>
      <c r="RBY68" s="73"/>
      <c r="RBZ68" s="73"/>
      <c r="RCA68" s="73"/>
      <c r="RCB68" s="73"/>
      <c r="RCC68" s="73"/>
      <c r="RCD68" s="73"/>
      <c r="RCE68" s="73"/>
      <c r="RCF68" s="73"/>
      <c r="RCG68" s="73"/>
      <c r="RCH68" s="73"/>
      <c r="RCI68" s="73"/>
      <c r="RCJ68" s="73"/>
      <c r="RCK68" s="73"/>
      <c r="RCL68" s="73"/>
      <c r="RCM68" s="73"/>
      <c r="RCN68" s="73"/>
      <c r="RCO68" s="73"/>
      <c r="RCP68" s="73"/>
      <c r="RCQ68" s="73"/>
      <c r="RCR68" s="73"/>
      <c r="RCS68" s="73"/>
      <c r="RCT68" s="73"/>
      <c r="RCU68" s="73"/>
      <c r="RCV68" s="73"/>
      <c r="RCW68" s="73"/>
      <c r="RCX68" s="73"/>
      <c r="RCY68" s="73"/>
      <c r="RCZ68" s="73"/>
      <c r="RDA68" s="73"/>
      <c r="RDB68" s="73"/>
      <c r="RDC68" s="73"/>
      <c r="RDD68" s="73"/>
      <c r="RDE68" s="73"/>
      <c r="RDF68" s="73"/>
      <c r="RDG68" s="73"/>
      <c r="RDH68" s="73"/>
      <c r="RDI68" s="73"/>
      <c r="RDJ68" s="73"/>
      <c r="RDK68" s="73"/>
      <c r="RDL68" s="73"/>
      <c r="RDM68" s="73"/>
      <c r="RDN68" s="73"/>
      <c r="RDO68" s="73"/>
      <c r="RDP68" s="73"/>
      <c r="RDQ68" s="73"/>
      <c r="RDR68" s="73"/>
      <c r="RDS68" s="73"/>
      <c r="RDT68" s="73"/>
      <c r="RDU68" s="73"/>
      <c r="RDV68" s="73"/>
      <c r="RDW68" s="73"/>
      <c r="RDX68" s="73"/>
      <c r="RDY68" s="73"/>
      <c r="RDZ68" s="73"/>
      <c r="REA68" s="73"/>
      <c r="REB68" s="73"/>
      <c r="REC68" s="73"/>
      <c r="RED68" s="73"/>
      <c r="REE68" s="73"/>
      <c r="REF68" s="73"/>
      <c r="REG68" s="73"/>
      <c r="REH68" s="73"/>
      <c r="REI68" s="73"/>
      <c r="REJ68" s="73"/>
      <c r="REK68" s="73"/>
      <c r="REL68" s="73"/>
      <c r="REM68" s="73"/>
      <c r="REN68" s="73"/>
      <c r="REO68" s="73"/>
      <c r="REP68" s="73"/>
      <c r="REQ68" s="73"/>
      <c r="RER68" s="73"/>
      <c r="RES68" s="73"/>
      <c r="RET68" s="73"/>
      <c r="REU68" s="73"/>
      <c r="REV68" s="73"/>
      <c r="REW68" s="73"/>
      <c r="REX68" s="73"/>
      <c r="REY68" s="73"/>
      <c r="REZ68" s="73"/>
      <c r="RFA68" s="73"/>
      <c r="RFB68" s="73"/>
      <c r="RFC68" s="73"/>
      <c r="RFD68" s="73"/>
      <c r="RFE68" s="73"/>
      <c r="RFF68" s="73"/>
      <c r="RFG68" s="73"/>
      <c r="RFH68" s="73"/>
      <c r="RFI68" s="73"/>
      <c r="RFJ68" s="73"/>
      <c r="RFK68" s="73"/>
      <c r="RFL68" s="73"/>
      <c r="RFM68" s="73"/>
      <c r="RFN68" s="73"/>
      <c r="RFO68" s="73"/>
      <c r="RFP68" s="73"/>
      <c r="RFQ68" s="73"/>
      <c r="RFR68" s="73"/>
      <c r="RFS68" s="73"/>
      <c r="RFT68" s="73"/>
      <c r="RFU68" s="73"/>
      <c r="RFV68" s="73"/>
      <c r="RFW68" s="73"/>
      <c r="RFX68" s="73"/>
      <c r="RFY68" s="73"/>
      <c r="RFZ68" s="73"/>
      <c r="RGA68" s="73"/>
      <c r="RGB68" s="73"/>
      <c r="RGC68" s="73"/>
      <c r="RGD68" s="73"/>
      <c r="RGE68" s="73"/>
      <c r="RGF68" s="73"/>
      <c r="RGG68" s="73"/>
      <c r="RGH68" s="73"/>
      <c r="RGI68" s="73"/>
      <c r="RGJ68" s="73"/>
      <c r="RGK68" s="73"/>
      <c r="RGL68" s="73"/>
      <c r="RGM68" s="73"/>
      <c r="RGN68" s="73"/>
      <c r="RGO68" s="73"/>
      <c r="RGP68" s="73"/>
      <c r="RGQ68" s="73"/>
      <c r="RGR68" s="73"/>
      <c r="RGS68" s="73"/>
      <c r="RGT68" s="73"/>
      <c r="RGU68" s="73"/>
      <c r="RGV68" s="73"/>
      <c r="RGW68" s="73"/>
      <c r="RGX68" s="73"/>
      <c r="RGY68" s="73"/>
      <c r="RGZ68" s="73"/>
      <c r="RHA68" s="73"/>
      <c r="RHB68" s="73"/>
      <c r="RHC68" s="73"/>
      <c r="RHD68" s="73"/>
      <c r="RHE68" s="73"/>
      <c r="RHF68" s="73"/>
      <c r="RHG68" s="73"/>
      <c r="RHH68" s="73"/>
      <c r="RHI68" s="73"/>
      <c r="RHJ68" s="73"/>
      <c r="RHK68" s="73"/>
      <c r="RHL68" s="73"/>
      <c r="RHM68" s="73"/>
      <c r="RHN68" s="73"/>
      <c r="RHO68" s="73"/>
      <c r="RHP68" s="73"/>
      <c r="RHQ68" s="73"/>
      <c r="RHR68" s="73"/>
      <c r="RHS68" s="73"/>
      <c r="RHT68" s="73"/>
      <c r="RHU68" s="73"/>
      <c r="RHV68" s="73"/>
      <c r="RHW68" s="73"/>
      <c r="RHX68" s="73"/>
      <c r="RHY68" s="73"/>
      <c r="RHZ68" s="73"/>
      <c r="RIA68" s="73"/>
      <c r="RIB68" s="73"/>
      <c r="RIC68" s="73"/>
      <c r="RID68" s="73"/>
      <c r="RIE68" s="73"/>
      <c r="RIF68" s="73"/>
      <c r="RIG68" s="73"/>
      <c r="RIH68" s="73"/>
      <c r="RII68" s="73"/>
      <c r="RIJ68" s="73"/>
      <c r="RIK68" s="73"/>
      <c r="RIL68" s="73"/>
      <c r="RIM68" s="73"/>
      <c r="RIN68" s="73"/>
      <c r="RIO68" s="73"/>
      <c r="RIP68" s="73"/>
      <c r="RIQ68" s="73"/>
      <c r="RIR68" s="73"/>
      <c r="RIS68" s="73"/>
      <c r="RIT68" s="73"/>
      <c r="RIU68" s="73"/>
      <c r="RIV68" s="73"/>
      <c r="RIW68" s="73"/>
      <c r="RIX68" s="73"/>
      <c r="RIY68" s="73"/>
      <c r="RIZ68" s="73"/>
      <c r="RJA68" s="73"/>
      <c r="RJB68" s="73"/>
      <c r="RJC68" s="73"/>
      <c r="RJD68" s="73"/>
      <c r="RJE68" s="73"/>
      <c r="RJF68" s="73"/>
      <c r="RJG68" s="73"/>
      <c r="RJH68" s="73"/>
      <c r="RJI68" s="73"/>
      <c r="RJJ68" s="73"/>
      <c r="RJK68" s="73"/>
      <c r="RJL68" s="73"/>
      <c r="RJM68" s="73"/>
      <c r="RJN68" s="73"/>
      <c r="RJO68" s="73"/>
      <c r="RJP68" s="73"/>
      <c r="RJQ68" s="73"/>
      <c r="RJR68" s="73"/>
      <c r="RJS68" s="73"/>
      <c r="RJT68" s="73"/>
      <c r="RJU68" s="73"/>
      <c r="RJV68" s="73"/>
      <c r="RJW68" s="73"/>
      <c r="RJX68" s="73"/>
      <c r="RJY68" s="73"/>
      <c r="RJZ68" s="73"/>
      <c r="RKA68" s="73"/>
      <c r="RKB68" s="73"/>
      <c r="RKC68" s="73"/>
      <c r="RKD68" s="73"/>
      <c r="RKE68" s="73"/>
      <c r="RKF68" s="73"/>
      <c r="RKG68" s="73"/>
      <c r="RKH68" s="73"/>
      <c r="RKI68" s="73"/>
      <c r="RKJ68" s="73"/>
      <c r="RKK68" s="73"/>
      <c r="RKL68" s="73"/>
      <c r="RKM68" s="73"/>
      <c r="RKN68" s="73"/>
      <c r="RKO68" s="73"/>
      <c r="RKP68" s="73"/>
      <c r="RKQ68" s="73"/>
      <c r="RKR68" s="73"/>
      <c r="RKS68" s="73"/>
      <c r="RKT68" s="73"/>
      <c r="RKU68" s="73"/>
      <c r="RKV68" s="73"/>
      <c r="RKW68" s="73"/>
      <c r="RKX68" s="73"/>
      <c r="RKY68" s="73"/>
      <c r="RKZ68" s="73"/>
      <c r="RLA68" s="73"/>
      <c r="RLB68" s="73"/>
      <c r="RLC68" s="73"/>
      <c r="RLD68" s="73"/>
      <c r="RLE68" s="73"/>
      <c r="RLF68" s="73"/>
      <c r="RLG68" s="73"/>
      <c r="RLH68" s="73"/>
      <c r="RLI68" s="73"/>
      <c r="RLJ68" s="73"/>
      <c r="RLK68" s="73"/>
      <c r="RLL68" s="73"/>
      <c r="RLM68" s="73"/>
      <c r="RLN68" s="73"/>
      <c r="RLO68" s="73"/>
      <c r="RLP68" s="73"/>
      <c r="RLQ68" s="73"/>
      <c r="RLR68" s="73"/>
      <c r="RLS68" s="73"/>
      <c r="RLT68" s="73"/>
      <c r="RLU68" s="73"/>
      <c r="RLV68" s="73"/>
      <c r="RLW68" s="73"/>
      <c r="RLX68" s="73"/>
      <c r="RLY68" s="73"/>
      <c r="RLZ68" s="73"/>
      <c r="RMA68" s="73"/>
      <c r="RMB68" s="73"/>
      <c r="RMC68" s="73"/>
      <c r="RMD68" s="73"/>
      <c r="RME68" s="73"/>
      <c r="RMF68" s="73"/>
      <c r="RMG68" s="73"/>
      <c r="RMH68" s="73"/>
      <c r="RMI68" s="73"/>
      <c r="RMJ68" s="73"/>
      <c r="RMK68" s="73"/>
      <c r="RML68" s="73"/>
      <c r="RMM68" s="73"/>
      <c r="RMN68" s="73"/>
      <c r="RMO68" s="73"/>
      <c r="RMP68" s="73"/>
      <c r="RMQ68" s="73"/>
      <c r="RMR68" s="73"/>
      <c r="RMS68" s="73"/>
      <c r="RMT68" s="73"/>
      <c r="RMU68" s="73"/>
      <c r="RMV68" s="73"/>
      <c r="RMW68" s="73"/>
      <c r="RMX68" s="73"/>
      <c r="RMY68" s="73"/>
      <c r="RMZ68" s="73"/>
      <c r="RNA68" s="73"/>
      <c r="RNB68" s="73"/>
      <c r="RNC68" s="73"/>
      <c r="RND68" s="73"/>
      <c r="RNE68" s="73"/>
      <c r="RNF68" s="73"/>
      <c r="RNG68" s="73"/>
      <c r="RNH68" s="73"/>
      <c r="RNI68" s="73"/>
      <c r="RNJ68" s="73"/>
      <c r="RNK68" s="73"/>
      <c r="RNL68" s="73"/>
      <c r="RNM68" s="73"/>
      <c r="RNN68" s="73"/>
      <c r="RNO68" s="73"/>
      <c r="RNP68" s="73"/>
      <c r="RNQ68" s="73"/>
      <c r="RNR68" s="73"/>
      <c r="RNS68" s="73"/>
      <c r="RNT68" s="73"/>
      <c r="RNU68" s="73"/>
      <c r="RNV68" s="73"/>
      <c r="RNW68" s="73"/>
      <c r="RNX68" s="73"/>
      <c r="RNY68" s="73"/>
      <c r="RNZ68" s="73"/>
      <c r="ROA68" s="73"/>
      <c r="ROB68" s="73"/>
      <c r="ROC68" s="73"/>
      <c r="ROD68" s="73"/>
      <c r="ROE68" s="73"/>
      <c r="ROF68" s="73"/>
      <c r="ROG68" s="73"/>
      <c r="ROH68" s="73"/>
      <c r="ROI68" s="73"/>
      <c r="ROJ68" s="73"/>
      <c r="ROK68" s="73"/>
      <c r="ROL68" s="73"/>
      <c r="ROM68" s="73"/>
      <c r="RON68" s="73"/>
      <c r="ROO68" s="73"/>
      <c r="ROP68" s="73"/>
      <c r="ROQ68" s="73"/>
      <c r="ROR68" s="73"/>
      <c r="ROS68" s="73"/>
      <c r="ROT68" s="73"/>
      <c r="ROU68" s="73"/>
      <c r="ROV68" s="73"/>
      <c r="ROW68" s="73"/>
      <c r="ROX68" s="73"/>
      <c r="ROY68" s="73"/>
      <c r="ROZ68" s="73"/>
      <c r="RPA68" s="73"/>
      <c r="RPB68" s="73"/>
      <c r="RPC68" s="73"/>
      <c r="RPD68" s="73"/>
      <c r="RPE68" s="73"/>
      <c r="RPF68" s="73"/>
      <c r="RPG68" s="73"/>
      <c r="RPH68" s="73"/>
      <c r="RPI68" s="73"/>
      <c r="RPJ68" s="73"/>
      <c r="RPK68" s="73"/>
      <c r="RPL68" s="73"/>
      <c r="RPM68" s="73"/>
      <c r="RPN68" s="73"/>
      <c r="RPO68" s="73"/>
      <c r="RPP68" s="73"/>
      <c r="RPQ68" s="73"/>
      <c r="RPR68" s="73"/>
      <c r="RPS68" s="73"/>
      <c r="RPT68" s="73"/>
      <c r="RPU68" s="73"/>
      <c r="RPV68" s="73"/>
      <c r="RPW68" s="73"/>
      <c r="RPX68" s="73"/>
      <c r="RPY68" s="73"/>
      <c r="RPZ68" s="73"/>
      <c r="RQA68" s="73"/>
      <c r="RQB68" s="73"/>
      <c r="RQC68" s="73"/>
      <c r="RQD68" s="73"/>
      <c r="RQE68" s="73"/>
      <c r="RQF68" s="73"/>
      <c r="RQG68" s="73"/>
      <c r="RQH68" s="73"/>
      <c r="RQI68" s="73"/>
      <c r="RQJ68" s="73"/>
      <c r="RQK68" s="73"/>
      <c r="RQL68" s="73"/>
      <c r="RQM68" s="73"/>
      <c r="RQN68" s="73"/>
      <c r="RQO68" s="73"/>
      <c r="RQP68" s="73"/>
      <c r="RQQ68" s="73"/>
      <c r="RQR68" s="73"/>
      <c r="RQS68" s="73"/>
      <c r="RQT68" s="73"/>
      <c r="RQU68" s="73"/>
      <c r="RQV68" s="73"/>
      <c r="RQW68" s="73"/>
      <c r="RQX68" s="73"/>
      <c r="RQY68" s="73"/>
      <c r="RQZ68" s="73"/>
      <c r="RRA68" s="73"/>
      <c r="RRB68" s="73"/>
      <c r="RRC68" s="73"/>
      <c r="RRD68" s="73"/>
      <c r="RRE68" s="73"/>
      <c r="RRF68" s="73"/>
      <c r="RRG68" s="73"/>
      <c r="RRH68" s="73"/>
      <c r="RRI68" s="73"/>
      <c r="RRJ68" s="73"/>
      <c r="RRK68" s="73"/>
      <c r="RRL68" s="73"/>
      <c r="RRM68" s="73"/>
      <c r="RRN68" s="73"/>
      <c r="RRO68" s="73"/>
      <c r="RRP68" s="73"/>
      <c r="RRQ68" s="73"/>
      <c r="RRR68" s="73"/>
      <c r="RRS68" s="73"/>
      <c r="RRT68" s="73"/>
      <c r="RRU68" s="73"/>
      <c r="RRV68" s="73"/>
      <c r="RRW68" s="73"/>
      <c r="RRX68" s="73"/>
      <c r="RRY68" s="73"/>
      <c r="RRZ68" s="73"/>
      <c r="RSA68" s="73"/>
      <c r="RSB68" s="73"/>
      <c r="RSC68" s="73"/>
      <c r="RSD68" s="73"/>
      <c r="RSE68" s="73"/>
      <c r="RSF68" s="73"/>
      <c r="RSG68" s="73"/>
      <c r="RSH68" s="73"/>
      <c r="RSI68" s="73"/>
      <c r="RSJ68" s="73"/>
      <c r="RSK68" s="73"/>
      <c r="RSL68" s="73"/>
      <c r="RSM68" s="73"/>
      <c r="RSN68" s="73"/>
      <c r="RSO68" s="73"/>
      <c r="RSP68" s="73"/>
      <c r="RSQ68" s="73"/>
      <c r="RSR68" s="73"/>
      <c r="RSS68" s="73"/>
      <c r="RST68" s="73"/>
      <c r="RSU68" s="73"/>
      <c r="RSV68" s="73"/>
      <c r="RSW68" s="73"/>
      <c r="RSX68" s="73"/>
      <c r="RSY68" s="73"/>
      <c r="RSZ68" s="73"/>
      <c r="RTA68" s="73"/>
      <c r="RTB68" s="73"/>
      <c r="RTC68" s="73"/>
      <c r="RTD68" s="73"/>
      <c r="RTE68" s="73"/>
      <c r="RTF68" s="73"/>
      <c r="RTG68" s="73"/>
      <c r="RTH68" s="73"/>
      <c r="RTI68" s="73"/>
      <c r="RTJ68" s="73"/>
      <c r="RTK68" s="73"/>
      <c r="RTL68" s="73"/>
      <c r="RTM68" s="73"/>
      <c r="RTN68" s="73"/>
      <c r="RTO68" s="73"/>
      <c r="RTP68" s="73"/>
      <c r="RTQ68" s="73"/>
      <c r="RTR68" s="73"/>
      <c r="RTS68" s="73"/>
      <c r="RTT68" s="73"/>
      <c r="RTU68" s="73"/>
      <c r="RTV68" s="73"/>
      <c r="RTW68" s="73"/>
      <c r="RTX68" s="73"/>
      <c r="RTY68" s="73"/>
      <c r="RTZ68" s="73"/>
      <c r="RUA68" s="73"/>
      <c r="RUB68" s="73"/>
      <c r="RUC68" s="73"/>
      <c r="RUD68" s="73"/>
      <c r="RUE68" s="73"/>
      <c r="RUF68" s="73"/>
      <c r="RUG68" s="73"/>
      <c r="RUH68" s="73"/>
      <c r="RUI68" s="73"/>
      <c r="RUJ68" s="73"/>
      <c r="RUK68" s="73"/>
      <c r="RUL68" s="73"/>
      <c r="RUM68" s="73"/>
      <c r="RUN68" s="73"/>
      <c r="RUO68" s="73"/>
      <c r="RUP68" s="73"/>
      <c r="RUQ68" s="73"/>
      <c r="RUR68" s="73"/>
      <c r="RUS68" s="73"/>
      <c r="RUT68" s="73"/>
      <c r="RUU68" s="73"/>
      <c r="RUV68" s="73"/>
      <c r="RUW68" s="73"/>
      <c r="RUX68" s="73"/>
      <c r="RUY68" s="73"/>
      <c r="RUZ68" s="73"/>
      <c r="RVA68" s="73"/>
      <c r="RVB68" s="73"/>
      <c r="RVC68" s="73"/>
      <c r="RVD68" s="73"/>
      <c r="RVE68" s="73"/>
      <c r="RVF68" s="73"/>
      <c r="RVG68" s="73"/>
      <c r="RVH68" s="73"/>
      <c r="RVI68" s="73"/>
      <c r="RVJ68" s="73"/>
      <c r="RVK68" s="73"/>
      <c r="RVL68" s="73"/>
      <c r="RVM68" s="73"/>
      <c r="RVN68" s="73"/>
      <c r="RVO68" s="73"/>
      <c r="RVP68" s="73"/>
      <c r="RVQ68" s="73"/>
      <c r="RVR68" s="73"/>
      <c r="RVS68" s="73"/>
      <c r="RVT68" s="73"/>
      <c r="RVU68" s="73"/>
      <c r="RVV68" s="73"/>
      <c r="RVW68" s="73"/>
      <c r="RVX68" s="73"/>
      <c r="RVY68" s="73"/>
      <c r="RVZ68" s="73"/>
      <c r="RWA68" s="73"/>
      <c r="RWB68" s="73"/>
      <c r="RWC68" s="73"/>
      <c r="RWD68" s="73"/>
      <c r="RWE68" s="73"/>
      <c r="RWF68" s="73"/>
      <c r="RWG68" s="73"/>
      <c r="RWH68" s="73"/>
      <c r="RWI68" s="73"/>
      <c r="RWJ68" s="73"/>
      <c r="RWK68" s="73"/>
      <c r="RWL68" s="73"/>
      <c r="RWM68" s="73"/>
      <c r="RWN68" s="73"/>
      <c r="RWO68" s="73"/>
      <c r="RWP68" s="73"/>
      <c r="RWQ68" s="73"/>
      <c r="RWR68" s="73"/>
      <c r="RWS68" s="73"/>
      <c r="RWT68" s="73"/>
      <c r="RWU68" s="73"/>
      <c r="RWV68" s="73"/>
      <c r="RWW68" s="73"/>
      <c r="RWX68" s="73"/>
      <c r="RWY68" s="73"/>
      <c r="RWZ68" s="73"/>
      <c r="RXA68" s="73"/>
      <c r="RXB68" s="73"/>
      <c r="RXC68" s="73"/>
      <c r="RXD68" s="73"/>
      <c r="RXE68" s="73"/>
      <c r="RXF68" s="73"/>
      <c r="RXG68" s="73"/>
      <c r="RXH68" s="73"/>
      <c r="RXI68" s="73"/>
      <c r="RXJ68" s="73"/>
      <c r="RXK68" s="73"/>
      <c r="RXL68" s="73"/>
      <c r="RXM68" s="73"/>
      <c r="RXN68" s="73"/>
      <c r="RXO68" s="73"/>
      <c r="RXP68" s="73"/>
      <c r="RXQ68" s="73"/>
      <c r="RXR68" s="73"/>
      <c r="RXS68" s="73"/>
      <c r="RXT68" s="73"/>
      <c r="RXU68" s="73"/>
      <c r="RXV68" s="73"/>
      <c r="RXW68" s="73"/>
      <c r="RXX68" s="73"/>
      <c r="RXY68" s="73"/>
      <c r="RXZ68" s="73"/>
      <c r="RYA68" s="73"/>
      <c r="RYB68" s="73"/>
      <c r="RYC68" s="73"/>
      <c r="RYD68" s="73"/>
      <c r="RYE68" s="73"/>
      <c r="RYF68" s="73"/>
      <c r="RYG68" s="73"/>
      <c r="RYH68" s="73"/>
      <c r="RYI68" s="73"/>
      <c r="RYJ68" s="73"/>
      <c r="RYK68" s="73"/>
      <c r="RYL68" s="73"/>
      <c r="RYM68" s="73"/>
      <c r="RYN68" s="73"/>
      <c r="RYO68" s="73"/>
      <c r="RYP68" s="73"/>
      <c r="RYQ68" s="73"/>
      <c r="RYR68" s="73"/>
      <c r="RYS68" s="73"/>
      <c r="RYT68" s="73"/>
      <c r="RYU68" s="73"/>
      <c r="RYV68" s="73"/>
      <c r="RYW68" s="73"/>
      <c r="RYX68" s="73"/>
      <c r="RYY68" s="73"/>
      <c r="RYZ68" s="73"/>
      <c r="RZA68" s="73"/>
      <c r="RZB68" s="73"/>
      <c r="RZC68" s="73"/>
      <c r="RZD68" s="73"/>
      <c r="RZE68" s="73"/>
      <c r="RZF68" s="73"/>
      <c r="RZG68" s="73"/>
      <c r="RZH68" s="73"/>
      <c r="RZI68" s="73"/>
      <c r="RZJ68" s="73"/>
      <c r="RZK68" s="73"/>
      <c r="RZL68" s="73"/>
      <c r="RZM68" s="73"/>
      <c r="RZN68" s="73"/>
      <c r="RZO68" s="73"/>
      <c r="RZP68" s="73"/>
      <c r="RZQ68" s="73"/>
      <c r="RZR68" s="73"/>
      <c r="RZS68" s="73"/>
      <c r="RZT68" s="73"/>
      <c r="RZU68" s="73"/>
      <c r="RZV68" s="73"/>
      <c r="RZW68" s="73"/>
      <c r="RZX68" s="73"/>
      <c r="RZY68" s="73"/>
      <c r="RZZ68" s="73"/>
      <c r="SAA68" s="73"/>
      <c r="SAB68" s="73"/>
      <c r="SAC68" s="73"/>
      <c r="SAD68" s="73"/>
      <c r="SAE68" s="73"/>
      <c r="SAF68" s="73"/>
      <c r="SAG68" s="73"/>
      <c r="SAH68" s="73"/>
      <c r="SAI68" s="73"/>
      <c r="SAJ68" s="73"/>
      <c r="SAK68" s="73"/>
      <c r="SAL68" s="73"/>
      <c r="SAM68" s="73"/>
      <c r="SAN68" s="73"/>
      <c r="SAO68" s="73"/>
      <c r="SAP68" s="73"/>
      <c r="SAQ68" s="73"/>
      <c r="SAR68" s="73"/>
      <c r="SAS68" s="73"/>
      <c r="SAT68" s="73"/>
      <c r="SAU68" s="73"/>
      <c r="SAV68" s="73"/>
      <c r="SAW68" s="73"/>
      <c r="SAX68" s="73"/>
      <c r="SAY68" s="73"/>
      <c r="SAZ68" s="73"/>
      <c r="SBA68" s="73"/>
      <c r="SBB68" s="73"/>
      <c r="SBC68" s="73"/>
      <c r="SBD68" s="73"/>
      <c r="SBE68" s="73"/>
      <c r="SBF68" s="73"/>
      <c r="SBG68" s="73"/>
      <c r="SBH68" s="73"/>
      <c r="SBI68" s="73"/>
      <c r="SBJ68" s="73"/>
      <c r="SBK68" s="73"/>
      <c r="SBL68" s="73"/>
      <c r="SBM68" s="73"/>
      <c r="SBN68" s="73"/>
      <c r="SBO68" s="73"/>
      <c r="SBP68" s="73"/>
      <c r="SBQ68" s="73"/>
      <c r="SBR68" s="73"/>
      <c r="SBS68" s="73"/>
      <c r="SBT68" s="73"/>
      <c r="SBU68" s="73"/>
      <c r="SBV68" s="73"/>
      <c r="SBW68" s="73"/>
      <c r="SBX68" s="73"/>
      <c r="SBY68" s="73"/>
      <c r="SBZ68" s="73"/>
      <c r="SCA68" s="73"/>
      <c r="SCB68" s="73"/>
      <c r="SCC68" s="73"/>
      <c r="SCD68" s="73"/>
      <c r="SCE68" s="73"/>
      <c r="SCF68" s="73"/>
      <c r="SCG68" s="73"/>
      <c r="SCH68" s="73"/>
      <c r="SCI68" s="73"/>
      <c r="SCJ68" s="73"/>
      <c r="SCK68" s="73"/>
      <c r="SCL68" s="73"/>
      <c r="SCM68" s="73"/>
      <c r="SCN68" s="73"/>
      <c r="SCO68" s="73"/>
      <c r="SCP68" s="73"/>
      <c r="SCQ68" s="73"/>
      <c r="SCR68" s="73"/>
      <c r="SCS68" s="73"/>
      <c r="SCT68" s="73"/>
      <c r="SCU68" s="73"/>
      <c r="SCV68" s="73"/>
      <c r="SCW68" s="73"/>
      <c r="SCX68" s="73"/>
      <c r="SCY68" s="73"/>
      <c r="SCZ68" s="73"/>
      <c r="SDA68" s="73"/>
      <c r="SDB68" s="73"/>
      <c r="SDC68" s="73"/>
      <c r="SDD68" s="73"/>
      <c r="SDE68" s="73"/>
      <c r="SDF68" s="73"/>
      <c r="SDG68" s="73"/>
      <c r="SDH68" s="73"/>
      <c r="SDI68" s="73"/>
      <c r="SDJ68" s="73"/>
      <c r="SDK68" s="73"/>
      <c r="SDL68" s="73"/>
      <c r="SDM68" s="73"/>
      <c r="SDN68" s="73"/>
      <c r="SDO68" s="73"/>
      <c r="SDP68" s="73"/>
      <c r="SDQ68" s="73"/>
      <c r="SDR68" s="73"/>
      <c r="SDS68" s="73"/>
      <c r="SDT68" s="73"/>
      <c r="SDU68" s="73"/>
      <c r="SDV68" s="73"/>
      <c r="SDW68" s="73"/>
      <c r="SDX68" s="73"/>
      <c r="SDY68" s="73"/>
      <c r="SDZ68" s="73"/>
      <c r="SEA68" s="73"/>
      <c r="SEB68" s="73"/>
      <c r="SEC68" s="73"/>
      <c r="SED68" s="73"/>
      <c r="SEE68" s="73"/>
      <c r="SEF68" s="73"/>
      <c r="SEG68" s="73"/>
      <c r="SEH68" s="73"/>
      <c r="SEI68" s="73"/>
      <c r="SEJ68" s="73"/>
      <c r="SEK68" s="73"/>
      <c r="SEL68" s="73"/>
      <c r="SEM68" s="73"/>
      <c r="SEN68" s="73"/>
      <c r="SEO68" s="73"/>
      <c r="SEP68" s="73"/>
      <c r="SEQ68" s="73"/>
      <c r="SER68" s="73"/>
      <c r="SES68" s="73"/>
      <c r="SET68" s="73"/>
      <c r="SEU68" s="73"/>
      <c r="SEV68" s="73"/>
      <c r="SEW68" s="73"/>
      <c r="SEX68" s="73"/>
      <c r="SEY68" s="73"/>
      <c r="SEZ68" s="73"/>
      <c r="SFA68" s="73"/>
      <c r="SFB68" s="73"/>
      <c r="SFC68" s="73"/>
      <c r="SFD68" s="73"/>
      <c r="SFE68" s="73"/>
      <c r="SFF68" s="73"/>
      <c r="SFG68" s="73"/>
      <c r="SFH68" s="73"/>
      <c r="SFI68" s="73"/>
      <c r="SFJ68" s="73"/>
      <c r="SFK68" s="73"/>
      <c r="SFL68" s="73"/>
      <c r="SFM68" s="73"/>
      <c r="SFN68" s="73"/>
      <c r="SFO68" s="73"/>
      <c r="SFP68" s="73"/>
      <c r="SFQ68" s="73"/>
      <c r="SFR68" s="73"/>
      <c r="SFS68" s="73"/>
      <c r="SFT68" s="73"/>
      <c r="SFU68" s="73"/>
      <c r="SFV68" s="73"/>
      <c r="SFW68" s="73"/>
      <c r="SFX68" s="73"/>
      <c r="SFY68" s="73"/>
      <c r="SFZ68" s="73"/>
      <c r="SGA68" s="73"/>
      <c r="SGB68" s="73"/>
      <c r="SGC68" s="73"/>
      <c r="SGD68" s="73"/>
      <c r="SGE68" s="73"/>
      <c r="SGF68" s="73"/>
      <c r="SGG68" s="73"/>
      <c r="SGH68" s="73"/>
      <c r="SGI68" s="73"/>
      <c r="SGJ68" s="73"/>
      <c r="SGK68" s="73"/>
      <c r="SGL68" s="73"/>
      <c r="SGM68" s="73"/>
      <c r="SGN68" s="73"/>
      <c r="SGO68" s="73"/>
      <c r="SGP68" s="73"/>
      <c r="SGQ68" s="73"/>
      <c r="SGR68" s="73"/>
      <c r="SGS68" s="73"/>
      <c r="SGT68" s="73"/>
      <c r="SGU68" s="73"/>
      <c r="SGV68" s="73"/>
      <c r="SGW68" s="73"/>
      <c r="SGX68" s="73"/>
      <c r="SGY68" s="73"/>
      <c r="SGZ68" s="73"/>
      <c r="SHA68" s="73"/>
      <c r="SHB68" s="73"/>
      <c r="SHC68" s="73"/>
      <c r="SHD68" s="73"/>
      <c r="SHE68" s="73"/>
      <c r="SHF68" s="73"/>
      <c r="SHG68" s="73"/>
      <c r="SHH68" s="73"/>
      <c r="SHI68" s="73"/>
      <c r="SHJ68" s="73"/>
      <c r="SHK68" s="73"/>
      <c r="SHL68" s="73"/>
      <c r="SHM68" s="73"/>
      <c r="SHN68" s="73"/>
      <c r="SHO68" s="73"/>
      <c r="SHP68" s="73"/>
      <c r="SHQ68" s="73"/>
      <c r="SHR68" s="73"/>
      <c r="SHS68" s="73"/>
      <c r="SHT68" s="73"/>
      <c r="SHU68" s="73"/>
      <c r="SHV68" s="73"/>
      <c r="SHW68" s="73"/>
      <c r="SHX68" s="73"/>
      <c r="SHY68" s="73"/>
      <c r="SHZ68" s="73"/>
      <c r="SIA68" s="73"/>
      <c r="SIB68" s="73"/>
      <c r="SIC68" s="73"/>
      <c r="SID68" s="73"/>
      <c r="SIE68" s="73"/>
      <c r="SIF68" s="73"/>
      <c r="SIG68" s="73"/>
      <c r="SIH68" s="73"/>
      <c r="SII68" s="73"/>
      <c r="SIJ68" s="73"/>
      <c r="SIK68" s="73"/>
      <c r="SIL68" s="73"/>
      <c r="SIM68" s="73"/>
      <c r="SIN68" s="73"/>
      <c r="SIO68" s="73"/>
      <c r="SIP68" s="73"/>
      <c r="SIQ68" s="73"/>
      <c r="SIR68" s="73"/>
      <c r="SIS68" s="73"/>
      <c r="SIT68" s="73"/>
      <c r="SIU68" s="73"/>
      <c r="SIV68" s="73"/>
      <c r="SIW68" s="73"/>
      <c r="SIX68" s="73"/>
      <c r="SIY68" s="73"/>
      <c r="SIZ68" s="73"/>
      <c r="SJA68" s="73"/>
      <c r="SJB68" s="73"/>
      <c r="SJC68" s="73"/>
      <c r="SJD68" s="73"/>
      <c r="SJE68" s="73"/>
      <c r="SJF68" s="73"/>
      <c r="SJG68" s="73"/>
      <c r="SJH68" s="73"/>
      <c r="SJI68" s="73"/>
      <c r="SJJ68" s="73"/>
      <c r="SJK68" s="73"/>
      <c r="SJL68" s="73"/>
      <c r="SJM68" s="73"/>
      <c r="SJN68" s="73"/>
      <c r="SJO68" s="73"/>
      <c r="SJP68" s="73"/>
      <c r="SJQ68" s="73"/>
      <c r="SJR68" s="73"/>
      <c r="SJS68" s="73"/>
      <c r="SJT68" s="73"/>
      <c r="SJU68" s="73"/>
      <c r="SJV68" s="73"/>
      <c r="SJW68" s="73"/>
      <c r="SJX68" s="73"/>
      <c r="SJY68" s="73"/>
      <c r="SJZ68" s="73"/>
      <c r="SKA68" s="73"/>
      <c r="SKB68" s="73"/>
      <c r="SKC68" s="73"/>
      <c r="SKD68" s="73"/>
      <c r="SKE68" s="73"/>
      <c r="SKF68" s="73"/>
      <c r="SKG68" s="73"/>
      <c r="SKH68" s="73"/>
      <c r="SKI68" s="73"/>
      <c r="SKJ68" s="73"/>
      <c r="SKK68" s="73"/>
      <c r="SKL68" s="73"/>
      <c r="SKM68" s="73"/>
      <c r="SKN68" s="73"/>
      <c r="SKO68" s="73"/>
      <c r="SKP68" s="73"/>
      <c r="SKQ68" s="73"/>
      <c r="SKR68" s="73"/>
      <c r="SKS68" s="73"/>
      <c r="SKT68" s="73"/>
      <c r="SKU68" s="73"/>
      <c r="SKV68" s="73"/>
      <c r="SKW68" s="73"/>
      <c r="SKX68" s="73"/>
      <c r="SKY68" s="73"/>
      <c r="SKZ68" s="73"/>
      <c r="SLA68" s="73"/>
      <c r="SLB68" s="73"/>
      <c r="SLC68" s="73"/>
      <c r="SLD68" s="73"/>
      <c r="SLE68" s="73"/>
      <c r="SLF68" s="73"/>
      <c r="SLG68" s="73"/>
      <c r="SLH68" s="73"/>
      <c r="SLI68" s="73"/>
      <c r="SLJ68" s="73"/>
      <c r="SLK68" s="73"/>
      <c r="SLL68" s="73"/>
      <c r="SLM68" s="73"/>
      <c r="SLN68" s="73"/>
      <c r="SLO68" s="73"/>
      <c r="SLP68" s="73"/>
      <c r="SLQ68" s="73"/>
      <c r="SLR68" s="73"/>
      <c r="SLS68" s="73"/>
      <c r="SLT68" s="73"/>
      <c r="SLU68" s="73"/>
      <c r="SLV68" s="73"/>
      <c r="SLW68" s="73"/>
      <c r="SLX68" s="73"/>
      <c r="SLY68" s="73"/>
      <c r="SLZ68" s="73"/>
      <c r="SMA68" s="73"/>
      <c r="SMB68" s="73"/>
      <c r="SMC68" s="73"/>
      <c r="SMD68" s="73"/>
      <c r="SME68" s="73"/>
      <c r="SMF68" s="73"/>
      <c r="SMG68" s="73"/>
      <c r="SMH68" s="73"/>
      <c r="SMI68" s="73"/>
      <c r="SMJ68" s="73"/>
      <c r="SMK68" s="73"/>
      <c r="SML68" s="73"/>
      <c r="SMM68" s="73"/>
      <c r="SMN68" s="73"/>
      <c r="SMO68" s="73"/>
      <c r="SMP68" s="73"/>
      <c r="SMQ68" s="73"/>
      <c r="SMR68" s="73"/>
      <c r="SMS68" s="73"/>
      <c r="SMT68" s="73"/>
      <c r="SMU68" s="73"/>
      <c r="SMV68" s="73"/>
      <c r="SMW68" s="73"/>
      <c r="SMX68" s="73"/>
      <c r="SMY68" s="73"/>
      <c r="SMZ68" s="73"/>
      <c r="SNA68" s="73"/>
      <c r="SNB68" s="73"/>
      <c r="SNC68" s="73"/>
      <c r="SND68" s="73"/>
      <c r="SNE68" s="73"/>
      <c r="SNF68" s="73"/>
      <c r="SNG68" s="73"/>
      <c r="SNH68" s="73"/>
      <c r="SNI68" s="73"/>
      <c r="SNJ68" s="73"/>
      <c r="SNK68" s="73"/>
      <c r="SNL68" s="73"/>
      <c r="SNM68" s="73"/>
      <c r="SNN68" s="73"/>
      <c r="SNO68" s="73"/>
      <c r="SNP68" s="73"/>
      <c r="SNQ68" s="73"/>
      <c r="SNR68" s="73"/>
      <c r="SNS68" s="73"/>
      <c r="SNT68" s="73"/>
      <c r="SNU68" s="73"/>
      <c r="SNV68" s="73"/>
      <c r="SNW68" s="73"/>
      <c r="SNX68" s="73"/>
      <c r="SNY68" s="73"/>
      <c r="SNZ68" s="73"/>
      <c r="SOA68" s="73"/>
      <c r="SOB68" s="73"/>
      <c r="SOC68" s="73"/>
      <c r="SOD68" s="73"/>
      <c r="SOE68" s="73"/>
      <c r="SOF68" s="73"/>
      <c r="SOG68" s="73"/>
      <c r="SOH68" s="73"/>
      <c r="SOI68" s="73"/>
      <c r="SOJ68" s="73"/>
      <c r="SOK68" s="73"/>
      <c r="SOL68" s="73"/>
      <c r="SOM68" s="73"/>
      <c r="SON68" s="73"/>
      <c r="SOO68" s="73"/>
      <c r="SOP68" s="73"/>
      <c r="SOQ68" s="73"/>
      <c r="SOR68" s="73"/>
      <c r="SOS68" s="73"/>
      <c r="SOT68" s="73"/>
      <c r="SOU68" s="73"/>
      <c r="SOV68" s="73"/>
      <c r="SOW68" s="73"/>
      <c r="SOX68" s="73"/>
      <c r="SOY68" s="73"/>
      <c r="SOZ68" s="73"/>
      <c r="SPA68" s="73"/>
      <c r="SPB68" s="73"/>
      <c r="SPC68" s="73"/>
      <c r="SPD68" s="73"/>
      <c r="SPE68" s="73"/>
      <c r="SPF68" s="73"/>
      <c r="SPG68" s="73"/>
      <c r="SPH68" s="73"/>
      <c r="SPI68" s="73"/>
      <c r="SPJ68" s="73"/>
      <c r="SPK68" s="73"/>
      <c r="SPL68" s="73"/>
      <c r="SPM68" s="73"/>
      <c r="SPN68" s="73"/>
      <c r="SPO68" s="73"/>
      <c r="SPP68" s="73"/>
      <c r="SPQ68" s="73"/>
      <c r="SPR68" s="73"/>
      <c r="SPS68" s="73"/>
      <c r="SPT68" s="73"/>
      <c r="SPU68" s="73"/>
      <c r="SPV68" s="73"/>
      <c r="SPW68" s="73"/>
      <c r="SPX68" s="73"/>
      <c r="SPY68" s="73"/>
      <c r="SPZ68" s="73"/>
      <c r="SQA68" s="73"/>
      <c r="SQB68" s="73"/>
      <c r="SQC68" s="73"/>
      <c r="SQD68" s="73"/>
      <c r="SQE68" s="73"/>
      <c r="SQF68" s="73"/>
      <c r="SQG68" s="73"/>
      <c r="SQH68" s="73"/>
      <c r="SQI68" s="73"/>
      <c r="SQJ68" s="73"/>
      <c r="SQK68" s="73"/>
      <c r="SQL68" s="73"/>
      <c r="SQM68" s="73"/>
      <c r="SQN68" s="73"/>
      <c r="SQO68" s="73"/>
      <c r="SQP68" s="73"/>
      <c r="SQQ68" s="73"/>
      <c r="SQR68" s="73"/>
      <c r="SQS68" s="73"/>
      <c r="SQT68" s="73"/>
      <c r="SQU68" s="73"/>
      <c r="SQV68" s="73"/>
      <c r="SQW68" s="73"/>
      <c r="SQX68" s="73"/>
      <c r="SQY68" s="73"/>
      <c r="SQZ68" s="73"/>
      <c r="SRA68" s="73"/>
      <c r="SRB68" s="73"/>
      <c r="SRC68" s="73"/>
      <c r="SRD68" s="73"/>
      <c r="SRE68" s="73"/>
      <c r="SRF68" s="73"/>
      <c r="SRG68" s="73"/>
      <c r="SRH68" s="73"/>
      <c r="SRI68" s="73"/>
      <c r="SRJ68" s="73"/>
      <c r="SRK68" s="73"/>
      <c r="SRL68" s="73"/>
      <c r="SRM68" s="73"/>
      <c r="SRN68" s="73"/>
      <c r="SRO68" s="73"/>
      <c r="SRP68" s="73"/>
      <c r="SRQ68" s="73"/>
      <c r="SRR68" s="73"/>
      <c r="SRS68" s="73"/>
      <c r="SRT68" s="73"/>
      <c r="SRU68" s="73"/>
      <c r="SRV68" s="73"/>
      <c r="SRW68" s="73"/>
      <c r="SRX68" s="73"/>
      <c r="SRY68" s="73"/>
      <c r="SRZ68" s="73"/>
      <c r="SSA68" s="73"/>
      <c r="SSB68" s="73"/>
      <c r="SSC68" s="73"/>
      <c r="SSD68" s="73"/>
      <c r="SSE68" s="73"/>
      <c r="SSF68" s="73"/>
      <c r="SSG68" s="73"/>
      <c r="SSH68" s="73"/>
      <c r="SSI68" s="73"/>
      <c r="SSJ68" s="73"/>
      <c r="SSK68" s="73"/>
      <c r="SSL68" s="73"/>
      <c r="SSM68" s="73"/>
      <c r="SSN68" s="73"/>
      <c r="SSO68" s="73"/>
      <c r="SSP68" s="73"/>
      <c r="SSQ68" s="73"/>
      <c r="SSR68" s="73"/>
      <c r="SSS68" s="73"/>
      <c r="SST68" s="73"/>
      <c r="SSU68" s="73"/>
      <c r="SSV68" s="73"/>
      <c r="SSW68" s="73"/>
      <c r="SSX68" s="73"/>
      <c r="SSY68" s="73"/>
      <c r="SSZ68" s="73"/>
      <c r="STA68" s="73"/>
      <c r="STB68" s="73"/>
      <c r="STC68" s="73"/>
      <c r="STD68" s="73"/>
      <c r="STE68" s="73"/>
      <c r="STF68" s="73"/>
      <c r="STG68" s="73"/>
      <c r="STH68" s="73"/>
      <c r="STI68" s="73"/>
      <c r="STJ68" s="73"/>
      <c r="STK68" s="73"/>
      <c r="STL68" s="73"/>
      <c r="STM68" s="73"/>
      <c r="STN68" s="73"/>
      <c r="STO68" s="73"/>
      <c r="STP68" s="73"/>
      <c r="STQ68" s="73"/>
      <c r="STR68" s="73"/>
      <c r="STS68" s="73"/>
      <c r="STT68" s="73"/>
      <c r="STU68" s="73"/>
      <c r="STV68" s="73"/>
      <c r="STW68" s="73"/>
      <c r="STX68" s="73"/>
      <c r="STY68" s="73"/>
      <c r="STZ68" s="73"/>
      <c r="SUA68" s="73"/>
      <c r="SUB68" s="73"/>
      <c r="SUC68" s="73"/>
      <c r="SUD68" s="73"/>
      <c r="SUE68" s="73"/>
      <c r="SUF68" s="73"/>
      <c r="SUG68" s="73"/>
      <c r="SUH68" s="73"/>
      <c r="SUI68" s="73"/>
      <c r="SUJ68" s="73"/>
      <c r="SUK68" s="73"/>
      <c r="SUL68" s="73"/>
      <c r="SUM68" s="73"/>
      <c r="SUN68" s="73"/>
      <c r="SUO68" s="73"/>
      <c r="SUP68" s="73"/>
      <c r="SUQ68" s="73"/>
      <c r="SUR68" s="73"/>
      <c r="SUS68" s="73"/>
      <c r="SUT68" s="73"/>
      <c r="SUU68" s="73"/>
      <c r="SUV68" s="73"/>
      <c r="SUW68" s="73"/>
      <c r="SUX68" s="73"/>
      <c r="SUY68" s="73"/>
      <c r="SUZ68" s="73"/>
      <c r="SVA68" s="73"/>
      <c r="SVB68" s="73"/>
      <c r="SVC68" s="73"/>
      <c r="SVD68" s="73"/>
      <c r="SVE68" s="73"/>
      <c r="SVF68" s="73"/>
      <c r="SVG68" s="73"/>
      <c r="SVH68" s="73"/>
      <c r="SVI68" s="73"/>
      <c r="SVJ68" s="73"/>
      <c r="SVK68" s="73"/>
      <c r="SVL68" s="73"/>
      <c r="SVM68" s="73"/>
      <c r="SVN68" s="73"/>
      <c r="SVO68" s="73"/>
      <c r="SVP68" s="73"/>
      <c r="SVQ68" s="73"/>
      <c r="SVR68" s="73"/>
      <c r="SVS68" s="73"/>
      <c r="SVT68" s="73"/>
      <c r="SVU68" s="73"/>
      <c r="SVV68" s="73"/>
      <c r="SVW68" s="73"/>
      <c r="SVX68" s="73"/>
      <c r="SVY68" s="73"/>
      <c r="SVZ68" s="73"/>
      <c r="SWA68" s="73"/>
      <c r="SWB68" s="73"/>
      <c r="SWC68" s="73"/>
      <c r="SWD68" s="73"/>
      <c r="SWE68" s="73"/>
      <c r="SWF68" s="73"/>
      <c r="SWG68" s="73"/>
      <c r="SWH68" s="73"/>
      <c r="SWI68" s="73"/>
      <c r="SWJ68" s="73"/>
      <c r="SWK68" s="73"/>
      <c r="SWL68" s="73"/>
      <c r="SWM68" s="73"/>
      <c r="SWN68" s="73"/>
      <c r="SWO68" s="73"/>
      <c r="SWP68" s="73"/>
      <c r="SWQ68" s="73"/>
      <c r="SWR68" s="73"/>
      <c r="SWS68" s="73"/>
      <c r="SWT68" s="73"/>
      <c r="SWU68" s="73"/>
      <c r="SWV68" s="73"/>
      <c r="SWW68" s="73"/>
      <c r="SWX68" s="73"/>
      <c r="SWY68" s="73"/>
      <c r="SWZ68" s="73"/>
      <c r="SXA68" s="73"/>
      <c r="SXB68" s="73"/>
      <c r="SXC68" s="73"/>
      <c r="SXD68" s="73"/>
      <c r="SXE68" s="73"/>
      <c r="SXF68" s="73"/>
      <c r="SXG68" s="73"/>
      <c r="SXH68" s="73"/>
      <c r="SXI68" s="73"/>
      <c r="SXJ68" s="73"/>
      <c r="SXK68" s="73"/>
      <c r="SXL68" s="73"/>
      <c r="SXM68" s="73"/>
      <c r="SXN68" s="73"/>
      <c r="SXO68" s="73"/>
      <c r="SXP68" s="73"/>
      <c r="SXQ68" s="73"/>
      <c r="SXR68" s="73"/>
      <c r="SXS68" s="73"/>
      <c r="SXT68" s="73"/>
      <c r="SXU68" s="73"/>
      <c r="SXV68" s="73"/>
      <c r="SXW68" s="73"/>
      <c r="SXX68" s="73"/>
      <c r="SXY68" s="73"/>
      <c r="SXZ68" s="73"/>
      <c r="SYA68" s="73"/>
      <c r="SYB68" s="73"/>
      <c r="SYC68" s="73"/>
      <c r="SYD68" s="73"/>
      <c r="SYE68" s="73"/>
      <c r="SYF68" s="73"/>
      <c r="SYG68" s="73"/>
      <c r="SYH68" s="73"/>
      <c r="SYI68" s="73"/>
      <c r="SYJ68" s="73"/>
      <c r="SYK68" s="73"/>
      <c r="SYL68" s="73"/>
      <c r="SYM68" s="73"/>
      <c r="SYN68" s="73"/>
      <c r="SYO68" s="73"/>
      <c r="SYP68" s="73"/>
      <c r="SYQ68" s="73"/>
      <c r="SYR68" s="73"/>
      <c r="SYS68" s="73"/>
      <c r="SYT68" s="73"/>
      <c r="SYU68" s="73"/>
      <c r="SYV68" s="73"/>
      <c r="SYW68" s="73"/>
      <c r="SYX68" s="73"/>
      <c r="SYY68" s="73"/>
      <c r="SYZ68" s="73"/>
      <c r="SZA68" s="73"/>
      <c r="SZB68" s="73"/>
      <c r="SZC68" s="73"/>
      <c r="SZD68" s="73"/>
      <c r="SZE68" s="73"/>
      <c r="SZF68" s="73"/>
      <c r="SZG68" s="73"/>
      <c r="SZH68" s="73"/>
      <c r="SZI68" s="73"/>
      <c r="SZJ68" s="73"/>
      <c r="SZK68" s="73"/>
      <c r="SZL68" s="73"/>
      <c r="SZM68" s="73"/>
      <c r="SZN68" s="73"/>
      <c r="SZO68" s="73"/>
      <c r="SZP68" s="73"/>
      <c r="SZQ68" s="73"/>
      <c r="SZR68" s="73"/>
      <c r="SZS68" s="73"/>
      <c r="SZT68" s="73"/>
      <c r="SZU68" s="73"/>
      <c r="SZV68" s="73"/>
      <c r="SZW68" s="73"/>
      <c r="SZX68" s="73"/>
      <c r="SZY68" s="73"/>
      <c r="SZZ68" s="73"/>
      <c r="TAA68" s="73"/>
      <c r="TAB68" s="73"/>
      <c r="TAC68" s="73"/>
      <c r="TAD68" s="73"/>
      <c r="TAE68" s="73"/>
      <c r="TAF68" s="73"/>
      <c r="TAG68" s="73"/>
      <c r="TAH68" s="73"/>
      <c r="TAI68" s="73"/>
      <c r="TAJ68" s="73"/>
      <c r="TAK68" s="73"/>
      <c r="TAL68" s="73"/>
      <c r="TAM68" s="73"/>
      <c r="TAN68" s="73"/>
      <c r="TAO68" s="73"/>
      <c r="TAP68" s="73"/>
      <c r="TAQ68" s="73"/>
      <c r="TAR68" s="73"/>
      <c r="TAS68" s="73"/>
      <c r="TAT68" s="73"/>
      <c r="TAU68" s="73"/>
      <c r="TAV68" s="73"/>
      <c r="TAW68" s="73"/>
      <c r="TAX68" s="73"/>
      <c r="TAY68" s="73"/>
      <c r="TAZ68" s="73"/>
      <c r="TBA68" s="73"/>
      <c r="TBB68" s="73"/>
      <c r="TBC68" s="73"/>
      <c r="TBD68" s="73"/>
      <c r="TBE68" s="73"/>
      <c r="TBF68" s="73"/>
      <c r="TBG68" s="73"/>
      <c r="TBH68" s="73"/>
      <c r="TBI68" s="73"/>
      <c r="TBJ68" s="73"/>
      <c r="TBK68" s="73"/>
      <c r="TBL68" s="73"/>
      <c r="TBM68" s="73"/>
      <c r="TBN68" s="73"/>
      <c r="TBO68" s="73"/>
      <c r="TBP68" s="73"/>
      <c r="TBQ68" s="73"/>
      <c r="TBR68" s="73"/>
      <c r="TBS68" s="73"/>
      <c r="TBT68" s="73"/>
      <c r="TBU68" s="73"/>
      <c r="TBV68" s="73"/>
      <c r="TBW68" s="73"/>
      <c r="TBX68" s="73"/>
      <c r="TBY68" s="73"/>
      <c r="TBZ68" s="73"/>
      <c r="TCA68" s="73"/>
      <c r="TCB68" s="73"/>
      <c r="TCC68" s="73"/>
      <c r="TCD68" s="73"/>
      <c r="TCE68" s="73"/>
      <c r="TCF68" s="73"/>
      <c r="TCG68" s="73"/>
      <c r="TCH68" s="73"/>
      <c r="TCI68" s="73"/>
      <c r="TCJ68" s="73"/>
      <c r="TCK68" s="73"/>
      <c r="TCL68" s="73"/>
      <c r="TCM68" s="73"/>
      <c r="TCN68" s="73"/>
      <c r="TCO68" s="73"/>
      <c r="TCP68" s="73"/>
      <c r="TCQ68" s="73"/>
      <c r="TCR68" s="73"/>
      <c r="TCS68" s="73"/>
      <c r="TCT68" s="73"/>
      <c r="TCU68" s="73"/>
      <c r="TCV68" s="73"/>
      <c r="TCW68" s="73"/>
      <c r="TCX68" s="73"/>
      <c r="TCY68" s="73"/>
      <c r="TCZ68" s="73"/>
      <c r="TDA68" s="73"/>
      <c r="TDB68" s="73"/>
      <c r="TDC68" s="73"/>
      <c r="TDD68" s="73"/>
      <c r="TDE68" s="73"/>
      <c r="TDF68" s="73"/>
      <c r="TDG68" s="73"/>
      <c r="TDH68" s="73"/>
      <c r="TDI68" s="73"/>
      <c r="TDJ68" s="73"/>
      <c r="TDK68" s="73"/>
      <c r="TDL68" s="73"/>
      <c r="TDM68" s="73"/>
      <c r="TDN68" s="73"/>
      <c r="TDO68" s="73"/>
      <c r="TDP68" s="73"/>
      <c r="TDQ68" s="73"/>
      <c r="TDR68" s="73"/>
      <c r="TDS68" s="73"/>
      <c r="TDT68" s="73"/>
      <c r="TDU68" s="73"/>
      <c r="TDV68" s="73"/>
      <c r="TDW68" s="73"/>
      <c r="TDX68" s="73"/>
      <c r="TDY68" s="73"/>
      <c r="TDZ68" s="73"/>
      <c r="TEA68" s="73"/>
      <c r="TEB68" s="73"/>
      <c r="TEC68" s="73"/>
      <c r="TED68" s="73"/>
      <c r="TEE68" s="73"/>
      <c r="TEF68" s="73"/>
      <c r="TEG68" s="73"/>
      <c r="TEH68" s="73"/>
      <c r="TEI68" s="73"/>
      <c r="TEJ68" s="73"/>
      <c r="TEK68" s="73"/>
      <c r="TEL68" s="73"/>
      <c r="TEM68" s="73"/>
      <c r="TEN68" s="73"/>
      <c r="TEO68" s="73"/>
      <c r="TEP68" s="73"/>
      <c r="TEQ68" s="73"/>
      <c r="TER68" s="73"/>
      <c r="TES68" s="73"/>
      <c r="TET68" s="73"/>
      <c r="TEU68" s="73"/>
      <c r="TEV68" s="73"/>
      <c r="TEW68" s="73"/>
      <c r="TEX68" s="73"/>
      <c r="TEY68" s="73"/>
      <c r="TEZ68" s="73"/>
      <c r="TFA68" s="73"/>
      <c r="TFB68" s="73"/>
      <c r="TFC68" s="73"/>
      <c r="TFD68" s="73"/>
      <c r="TFE68" s="73"/>
      <c r="TFF68" s="73"/>
      <c r="TFG68" s="73"/>
      <c r="TFH68" s="73"/>
      <c r="TFI68" s="73"/>
      <c r="TFJ68" s="73"/>
      <c r="TFK68" s="73"/>
      <c r="TFL68" s="73"/>
      <c r="TFM68" s="73"/>
      <c r="TFN68" s="73"/>
      <c r="TFO68" s="73"/>
      <c r="TFP68" s="73"/>
      <c r="TFQ68" s="73"/>
      <c r="TFR68" s="73"/>
      <c r="TFS68" s="73"/>
      <c r="TFT68" s="73"/>
      <c r="TFU68" s="73"/>
      <c r="TFV68" s="73"/>
      <c r="TFW68" s="73"/>
      <c r="TFX68" s="73"/>
      <c r="TFY68" s="73"/>
      <c r="TFZ68" s="73"/>
      <c r="TGA68" s="73"/>
      <c r="TGB68" s="73"/>
      <c r="TGC68" s="73"/>
      <c r="TGD68" s="73"/>
      <c r="TGE68" s="73"/>
      <c r="TGF68" s="73"/>
      <c r="TGG68" s="73"/>
      <c r="TGH68" s="73"/>
      <c r="TGI68" s="73"/>
      <c r="TGJ68" s="73"/>
      <c r="TGK68" s="73"/>
      <c r="TGL68" s="73"/>
      <c r="TGM68" s="73"/>
      <c r="TGN68" s="73"/>
      <c r="TGO68" s="73"/>
      <c r="TGP68" s="73"/>
      <c r="TGQ68" s="73"/>
      <c r="TGR68" s="73"/>
      <c r="TGS68" s="73"/>
      <c r="TGT68" s="73"/>
      <c r="TGU68" s="73"/>
      <c r="TGV68" s="73"/>
      <c r="TGW68" s="73"/>
      <c r="TGX68" s="73"/>
      <c r="TGY68" s="73"/>
      <c r="TGZ68" s="73"/>
      <c r="THA68" s="73"/>
      <c r="THB68" s="73"/>
      <c r="THC68" s="73"/>
      <c r="THD68" s="73"/>
      <c r="THE68" s="73"/>
      <c r="THF68" s="73"/>
      <c r="THG68" s="73"/>
      <c r="THH68" s="73"/>
      <c r="THI68" s="73"/>
      <c r="THJ68" s="73"/>
      <c r="THK68" s="73"/>
      <c r="THL68" s="73"/>
      <c r="THM68" s="73"/>
      <c r="THN68" s="73"/>
      <c r="THO68" s="73"/>
      <c r="THP68" s="73"/>
      <c r="THQ68" s="73"/>
      <c r="THR68" s="73"/>
      <c r="THS68" s="73"/>
      <c r="THT68" s="73"/>
      <c r="THU68" s="73"/>
      <c r="THV68" s="73"/>
      <c r="THW68" s="73"/>
      <c r="THX68" s="73"/>
      <c r="THY68" s="73"/>
      <c r="THZ68" s="73"/>
      <c r="TIA68" s="73"/>
      <c r="TIB68" s="73"/>
      <c r="TIC68" s="73"/>
      <c r="TID68" s="73"/>
      <c r="TIE68" s="73"/>
      <c r="TIF68" s="73"/>
      <c r="TIG68" s="73"/>
      <c r="TIH68" s="73"/>
      <c r="TII68" s="73"/>
      <c r="TIJ68" s="73"/>
      <c r="TIK68" s="73"/>
      <c r="TIL68" s="73"/>
      <c r="TIM68" s="73"/>
      <c r="TIN68" s="73"/>
      <c r="TIO68" s="73"/>
      <c r="TIP68" s="73"/>
      <c r="TIQ68" s="73"/>
      <c r="TIR68" s="73"/>
      <c r="TIS68" s="73"/>
      <c r="TIT68" s="73"/>
      <c r="TIU68" s="73"/>
      <c r="TIV68" s="73"/>
      <c r="TIW68" s="73"/>
      <c r="TIX68" s="73"/>
      <c r="TIY68" s="73"/>
      <c r="TIZ68" s="73"/>
      <c r="TJA68" s="73"/>
      <c r="TJB68" s="73"/>
      <c r="TJC68" s="73"/>
      <c r="TJD68" s="73"/>
      <c r="TJE68" s="73"/>
      <c r="TJF68" s="73"/>
      <c r="TJG68" s="73"/>
      <c r="TJH68" s="73"/>
      <c r="TJI68" s="73"/>
      <c r="TJJ68" s="73"/>
      <c r="TJK68" s="73"/>
      <c r="TJL68" s="73"/>
      <c r="TJM68" s="73"/>
      <c r="TJN68" s="73"/>
      <c r="TJO68" s="73"/>
      <c r="TJP68" s="73"/>
      <c r="TJQ68" s="73"/>
      <c r="TJR68" s="73"/>
      <c r="TJS68" s="73"/>
      <c r="TJT68" s="73"/>
      <c r="TJU68" s="73"/>
      <c r="TJV68" s="73"/>
      <c r="TJW68" s="73"/>
      <c r="TJX68" s="73"/>
      <c r="TJY68" s="73"/>
      <c r="TJZ68" s="73"/>
      <c r="TKA68" s="73"/>
      <c r="TKB68" s="73"/>
      <c r="TKC68" s="73"/>
      <c r="TKD68" s="73"/>
      <c r="TKE68" s="73"/>
      <c r="TKF68" s="73"/>
      <c r="TKG68" s="73"/>
      <c r="TKH68" s="73"/>
      <c r="TKI68" s="73"/>
      <c r="TKJ68" s="73"/>
      <c r="TKK68" s="73"/>
      <c r="TKL68" s="73"/>
      <c r="TKM68" s="73"/>
      <c r="TKN68" s="73"/>
      <c r="TKO68" s="73"/>
      <c r="TKP68" s="73"/>
      <c r="TKQ68" s="73"/>
      <c r="TKR68" s="73"/>
      <c r="TKS68" s="73"/>
      <c r="TKT68" s="73"/>
      <c r="TKU68" s="73"/>
      <c r="TKV68" s="73"/>
      <c r="TKW68" s="73"/>
      <c r="TKX68" s="73"/>
      <c r="TKY68" s="73"/>
      <c r="TKZ68" s="73"/>
      <c r="TLA68" s="73"/>
      <c r="TLB68" s="73"/>
      <c r="TLC68" s="73"/>
      <c r="TLD68" s="73"/>
      <c r="TLE68" s="73"/>
      <c r="TLF68" s="73"/>
      <c r="TLG68" s="73"/>
      <c r="TLH68" s="73"/>
      <c r="TLI68" s="73"/>
      <c r="TLJ68" s="73"/>
      <c r="TLK68" s="73"/>
      <c r="TLL68" s="73"/>
      <c r="TLM68" s="73"/>
      <c r="TLN68" s="73"/>
      <c r="TLO68" s="73"/>
      <c r="TLP68" s="73"/>
      <c r="TLQ68" s="73"/>
      <c r="TLR68" s="73"/>
      <c r="TLS68" s="73"/>
      <c r="TLT68" s="73"/>
      <c r="TLU68" s="73"/>
      <c r="TLV68" s="73"/>
      <c r="TLW68" s="73"/>
      <c r="TLX68" s="73"/>
      <c r="TLY68" s="73"/>
      <c r="TLZ68" s="73"/>
      <c r="TMA68" s="73"/>
      <c r="TMB68" s="73"/>
      <c r="TMC68" s="73"/>
      <c r="TMD68" s="73"/>
      <c r="TME68" s="73"/>
      <c r="TMF68" s="73"/>
      <c r="TMG68" s="73"/>
      <c r="TMH68" s="73"/>
      <c r="TMI68" s="73"/>
      <c r="TMJ68" s="73"/>
      <c r="TMK68" s="73"/>
      <c r="TML68" s="73"/>
      <c r="TMM68" s="73"/>
      <c r="TMN68" s="73"/>
      <c r="TMO68" s="73"/>
      <c r="TMP68" s="73"/>
      <c r="TMQ68" s="73"/>
      <c r="TMR68" s="73"/>
      <c r="TMS68" s="73"/>
      <c r="TMT68" s="73"/>
      <c r="TMU68" s="73"/>
      <c r="TMV68" s="73"/>
      <c r="TMW68" s="73"/>
      <c r="TMX68" s="73"/>
      <c r="TMY68" s="73"/>
      <c r="TMZ68" s="73"/>
      <c r="TNA68" s="73"/>
      <c r="TNB68" s="73"/>
      <c r="TNC68" s="73"/>
      <c r="TND68" s="73"/>
      <c r="TNE68" s="73"/>
      <c r="TNF68" s="73"/>
      <c r="TNG68" s="73"/>
      <c r="TNH68" s="73"/>
      <c r="TNI68" s="73"/>
      <c r="TNJ68" s="73"/>
      <c r="TNK68" s="73"/>
      <c r="TNL68" s="73"/>
      <c r="TNM68" s="73"/>
      <c r="TNN68" s="73"/>
      <c r="TNO68" s="73"/>
      <c r="TNP68" s="73"/>
      <c r="TNQ68" s="73"/>
      <c r="TNR68" s="73"/>
      <c r="TNS68" s="73"/>
      <c r="TNT68" s="73"/>
      <c r="TNU68" s="73"/>
      <c r="TNV68" s="73"/>
      <c r="TNW68" s="73"/>
      <c r="TNX68" s="73"/>
      <c r="TNY68" s="73"/>
      <c r="TNZ68" s="73"/>
      <c r="TOA68" s="73"/>
      <c r="TOB68" s="73"/>
      <c r="TOC68" s="73"/>
      <c r="TOD68" s="73"/>
      <c r="TOE68" s="73"/>
      <c r="TOF68" s="73"/>
      <c r="TOG68" s="73"/>
      <c r="TOH68" s="73"/>
      <c r="TOI68" s="73"/>
      <c r="TOJ68" s="73"/>
      <c r="TOK68" s="73"/>
      <c r="TOL68" s="73"/>
      <c r="TOM68" s="73"/>
      <c r="TON68" s="73"/>
      <c r="TOO68" s="73"/>
      <c r="TOP68" s="73"/>
      <c r="TOQ68" s="73"/>
      <c r="TOR68" s="73"/>
      <c r="TOS68" s="73"/>
      <c r="TOT68" s="73"/>
      <c r="TOU68" s="73"/>
      <c r="TOV68" s="73"/>
      <c r="TOW68" s="73"/>
      <c r="TOX68" s="73"/>
      <c r="TOY68" s="73"/>
      <c r="TOZ68" s="73"/>
      <c r="TPA68" s="73"/>
      <c r="TPB68" s="73"/>
      <c r="TPC68" s="73"/>
      <c r="TPD68" s="73"/>
      <c r="TPE68" s="73"/>
      <c r="TPF68" s="73"/>
      <c r="TPG68" s="73"/>
      <c r="TPH68" s="73"/>
      <c r="TPI68" s="73"/>
      <c r="TPJ68" s="73"/>
      <c r="TPK68" s="73"/>
      <c r="TPL68" s="73"/>
      <c r="TPM68" s="73"/>
      <c r="TPN68" s="73"/>
      <c r="TPO68" s="73"/>
      <c r="TPP68" s="73"/>
      <c r="TPQ68" s="73"/>
      <c r="TPR68" s="73"/>
      <c r="TPS68" s="73"/>
      <c r="TPT68" s="73"/>
      <c r="TPU68" s="73"/>
      <c r="TPV68" s="73"/>
      <c r="TPW68" s="73"/>
      <c r="TPX68" s="73"/>
      <c r="TPY68" s="73"/>
      <c r="TPZ68" s="73"/>
      <c r="TQA68" s="73"/>
      <c r="TQB68" s="73"/>
      <c r="TQC68" s="73"/>
      <c r="TQD68" s="73"/>
      <c r="TQE68" s="73"/>
      <c r="TQF68" s="73"/>
      <c r="TQG68" s="73"/>
      <c r="TQH68" s="73"/>
      <c r="TQI68" s="73"/>
      <c r="TQJ68" s="73"/>
      <c r="TQK68" s="73"/>
      <c r="TQL68" s="73"/>
      <c r="TQM68" s="73"/>
      <c r="TQN68" s="73"/>
      <c r="TQO68" s="73"/>
      <c r="TQP68" s="73"/>
      <c r="TQQ68" s="73"/>
      <c r="TQR68" s="73"/>
      <c r="TQS68" s="73"/>
      <c r="TQT68" s="73"/>
      <c r="TQU68" s="73"/>
      <c r="TQV68" s="73"/>
      <c r="TQW68" s="73"/>
      <c r="TQX68" s="73"/>
      <c r="TQY68" s="73"/>
      <c r="TQZ68" s="73"/>
      <c r="TRA68" s="73"/>
      <c r="TRB68" s="73"/>
      <c r="TRC68" s="73"/>
      <c r="TRD68" s="73"/>
      <c r="TRE68" s="73"/>
      <c r="TRF68" s="73"/>
      <c r="TRG68" s="73"/>
      <c r="TRH68" s="73"/>
      <c r="TRI68" s="73"/>
      <c r="TRJ68" s="73"/>
      <c r="TRK68" s="73"/>
      <c r="TRL68" s="73"/>
      <c r="TRM68" s="73"/>
      <c r="TRN68" s="73"/>
      <c r="TRO68" s="73"/>
      <c r="TRP68" s="73"/>
      <c r="TRQ68" s="73"/>
      <c r="TRR68" s="73"/>
      <c r="TRS68" s="73"/>
      <c r="TRT68" s="73"/>
      <c r="TRU68" s="73"/>
      <c r="TRV68" s="73"/>
      <c r="TRW68" s="73"/>
      <c r="TRX68" s="73"/>
      <c r="TRY68" s="73"/>
      <c r="TRZ68" s="73"/>
      <c r="TSA68" s="73"/>
      <c r="TSB68" s="73"/>
      <c r="TSC68" s="73"/>
      <c r="TSD68" s="73"/>
      <c r="TSE68" s="73"/>
      <c r="TSF68" s="73"/>
      <c r="TSG68" s="73"/>
      <c r="TSH68" s="73"/>
      <c r="TSI68" s="73"/>
      <c r="TSJ68" s="73"/>
      <c r="TSK68" s="73"/>
      <c r="TSL68" s="73"/>
      <c r="TSM68" s="73"/>
      <c r="TSN68" s="73"/>
      <c r="TSO68" s="73"/>
      <c r="TSP68" s="73"/>
      <c r="TSQ68" s="73"/>
      <c r="TSR68" s="73"/>
      <c r="TSS68" s="73"/>
      <c r="TST68" s="73"/>
      <c r="TSU68" s="73"/>
      <c r="TSV68" s="73"/>
      <c r="TSW68" s="73"/>
      <c r="TSX68" s="73"/>
      <c r="TSY68" s="73"/>
      <c r="TSZ68" s="73"/>
      <c r="TTA68" s="73"/>
      <c r="TTB68" s="73"/>
      <c r="TTC68" s="73"/>
      <c r="TTD68" s="73"/>
      <c r="TTE68" s="73"/>
      <c r="TTF68" s="73"/>
      <c r="TTG68" s="73"/>
      <c r="TTH68" s="73"/>
      <c r="TTI68" s="73"/>
      <c r="TTJ68" s="73"/>
      <c r="TTK68" s="73"/>
      <c r="TTL68" s="73"/>
      <c r="TTM68" s="73"/>
      <c r="TTN68" s="73"/>
      <c r="TTO68" s="73"/>
      <c r="TTP68" s="73"/>
      <c r="TTQ68" s="73"/>
      <c r="TTR68" s="73"/>
      <c r="TTS68" s="73"/>
      <c r="TTT68" s="73"/>
      <c r="TTU68" s="73"/>
      <c r="TTV68" s="73"/>
      <c r="TTW68" s="73"/>
      <c r="TTX68" s="73"/>
      <c r="TTY68" s="73"/>
      <c r="TTZ68" s="73"/>
      <c r="TUA68" s="73"/>
      <c r="TUB68" s="73"/>
      <c r="TUC68" s="73"/>
      <c r="TUD68" s="73"/>
      <c r="TUE68" s="73"/>
      <c r="TUF68" s="73"/>
      <c r="TUG68" s="73"/>
      <c r="TUH68" s="73"/>
      <c r="TUI68" s="73"/>
      <c r="TUJ68" s="73"/>
      <c r="TUK68" s="73"/>
      <c r="TUL68" s="73"/>
      <c r="TUM68" s="73"/>
      <c r="TUN68" s="73"/>
      <c r="TUO68" s="73"/>
      <c r="TUP68" s="73"/>
      <c r="TUQ68" s="73"/>
      <c r="TUR68" s="73"/>
      <c r="TUS68" s="73"/>
      <c r="TUT68" s="73"/>
      <c r="TUU68" s="73"/>
      <c r="TUV68" s="73"/>
      <c r="TUW68" s="73"/>
      <c r="TUX68" s="73"/>
      <c r="TUY68" s="73"/>
      <c r="TUZ68" s="73"/>
      <c r="TVA68" s="73"/>
      <c r="TVB68" s="73"/>
      <c r="TVC68" s="73"/>
      <c r="TVD68" s="73"/>
      <c r="TVE68" s="73"/>
      <c r="TVF68" s="73"/>
      <c r="TVG68" s="73"/>
      <c r="TVH68" s="73"/>
      <c r="TVI68" s="73"/>
      <c r="TVJ68" s="73"/>
      <c r="TVK68" s="73"/>
      <c r="TVL68" s="73"/>
      <c r="TVM68" s="73"/>
      <c r="TVN68" s="73"/>
      <c r="TVO68" s="73"/>
      <c r="TVP68" s="73"/>
      <c r="TVQ68" s="73"/>
      <c r="TVR68" s="73"/>
      <c r="TVS68" s="73"/>
      <c r="TVT68" s="73"/>
      <c r="TVU68" s="73"/>
      <c r="TVV68" s="73"/>
      <c r="TVW68" s="73"/>
      <c r="TVX68" s="73"/>
      <c r="TVY68" s="73"/>
      <c r="TVZ68" s="73"/>
      <c r="TWA68" s="73"/>
      <c r="TWB68" s="73"/>
      <c r="TWC68" s="73"/>
      <c r="TWD68" s="73"/>
      <c r="TWE68" s="73"/>
      <c r="TWF68" s="73"/>
      <c r="TWG68" s="73"/>
      <c r="TWH68" s="73"/>
      <c r="TWI68" s="73"/>
      <c r="TWJ68" s="73"/>
      <c r="TWK68" s="73"/>
      <c r="TWL68" s="73"/>
      <c r="TWM68" s="73"/>
      <c r="TWN68" s="73"/>
      <c r="TWO68" s="73"/>
      <c r="TWP68" s="73"/>
      <c r="TWQ68" s="73"/>
      <c r="TWR68" s="73"/>
      <c r="TWS68" s="73"/>
      <c r="TWT68" s="73"/>
      <c r="TWU68" s="73"/>
      <c r="TWV68" s="73"/>
      <c r="TWW68" s="73"/>
      <c r="TWX68" s="73"/>
      <c r="TWY68" s="73"/>
      <c r="TWZ68" s="73"/>
      <c r="TXA68" s="73"/>
      <c r="TXB68" s="73"/>
      <c r="TXC68" s="73"/>
      <c r="TXD68" s="73"/>
      <c r="TXE68" s="73"/>
      <c r="TXF68" s="73"/>
      <c r="TXG68" s="73"/>
      <c r="TXH68" s="73"/>
      <c r="TXI68" s="73"/>
      <c r="TXJ68" s="73"/>
      <c r="TXK68" s="73"/>
      <c r="TXL68" s="73"/>
      <c r="TXM68" s="73"/>
      <c r="TXN68" s="73"/>
      <c r="TXO68" s="73"/>
      <c r="TXP68" s="73"/>
      <c r="TXQ68" s="73"/>
      <c r="TXR68" s="73"/>
      <c r="TXS68" s="73"/>
      <c r="TXT68" s="73"/>
      <c r="TXU68" s="73"/>
      <c r="TXV68" s="73"/>
      <c r="TXW68" s="73"/>
      <c r="TXX68" s="73"/>
      <c r="TXY68" s="73"/>
      <c r="TXZ68" s="73"/>
      <c r="TYA68" s="73"/>
      <c r="TYB68" s="73"/>
      <c r="TYC68" s="73"/>
      <c r="TYD68" s="73"/>
      <c r="TYE68" s="73"/>
      <c r="TYF68" s="73"/>
      <c r="TYG68" s="73"/>
      <c r="TYH68" s="73"/>
      <c r="TYI68" s="73"/>
      <c r="TYJ68" s="73"/>
      <c r="TYK68" s="73"/>
      <c r="TYL68" s="73"/>
      <c r="TYM68" s="73"/>
      <c r="TYN68" s="73"/>
      <c r="TYO68" s="73"/>
      <c r="TYP68" s="73"/>
      <c r="TYQ68" s="73"/>
      <c r="TYR68" s="73"/>
      <c r="TYS68" s="73"/>
      <c r="TYT68" s="73"/>
      <c r="TYU68" s="73"/>
      <c r="TYV68" s="73"/>
      <c r="TYW68" s="73"/>
      <c r="TYX68" s="73"/>
      <c r="TYY68" s="73"/>
      <c r="TYZ68" s="73"/>
      <c r="TZA68" s="73"/>
      <c r="TZB68" s="73"/>
      <c r="TZC68" s="73"/>
      <c r="TZD68" s="73"/>
      <c r="TZE68" s="73"/>
      <c r="TZF68" s="73"/>
      <c r="TZG68" s="73"/>
      <c r="TZH68" s="73"/>
      <c r="TZI68" s="73"/>
      <c r="TZJ68" s="73"/>
      <c r="TZK68" s="73"/>
      <c r="TZL68" s="73"/>
      <c r="TZM68" s="73"/>
      <c r="TZN68" s="73"/>
      <c r="TZO68" s="73"/>
      <c r="TZP68" s="73"/>
      <c r="TZQ68" s="73"/>
      <c r="TZR68" s="73"/>
      <c r="TZS68" s="73"/>
      <c r="TZT68" s="73"/>
      <c r="TZU68" s="73"/>
      <c r="TZV68" s="73"/>
      <c r="TZW68" s="73"/>
      <c r="TZX68" s="73"/>
      <c r="TZY68" s="73"/>
      <c r="TZZ68" s="73"/>
      <c r="UAA68" s="73"/>
      <c r="UAB68" s="73"/>
      <c r="UAC68" s="73"/>
      <c r="UAD68" s="73"/>
      <c r="UAE68" s="73"/>
      <c r="UAF68" s="73"/>
      <c r="UAG68" s="73"/>
      <c r="UAH68" s="73"/>
      <c r="UAI68" s="73"/>
      <c r="UAJ68" s="73"/>
      <c r="UAK68" s="73"/>
      <c r="UAL68" s="73"/>
      <c r="UAM68" s="73"/>
      <c r="UAN68" s="73"/>
      <c r="UAO68" s="73"/>
      <c r="UAP68" s="73"/>
      <c r="UAQ68" s="73"/>
      <c r="UAR68" s="73"/>
      <c r="UAS68" s="73"/>
      <c r="UAT68" s="73"/>
      <c r="UAU68" s="73"/>
      <c r="UAV68" s="73"/>
      <c r="UAW68" s="73"/>
      <c r="UAX68" s="73"/>
      <c r="UAY68" s="73"/>
      <c r="UAZ68" s="73"/>
      <c r="UBA68" s="73"/>
      <c r="UBB68" s="73"/>
      <c r="UBC68" s="73"/>
      <c r="UBD68" s="73"/>
      <c r="UBE68" s="73"/>
      <c r="UBF68" s="73"/>
      <c r="UBG68" s="73"/>
      <c r="UBH68" s="73"/>
      <c r="UBI68" s="73"/>
      <c r="UBJ68" s="73"/>
      <c r="UBK68" s="73"/>
      <c r="UBL68" s="73"/>
      <c r="UBM68" s="73"/>
      <c r="UBN68" s="73"/>
      <c r="UBO68" s="73"/>
      <c r="UBP68" s="73"/>
      <c r="UBQ68" s="73"/>
      <c r="UBR68" s="73"/>
      <c r="UBS68" s="73"/>
      <c r="UBT68" s="73"/>
      <c r="UBU68" s="73"/>
      <c r="UBV68" s="73"/>
      <c r="UBW68" s="73"/>
      <c r="UBX68" s="73"/>
      <c r="UBY68" s="73"/>
      <c r="UBZ68" s="73"/>
      <c r="UCA68" s="73"/>
      <c r="UCB68" s="73"/>
      <c r="UCC68" s="73"/>
      <c r="UCD68" s="73"/>
      <c r="UCE68" s="73"/>
      <c r="UCF68" s="73"/>
      <c r="UCG68" s="73"/>
      <c r="UCH68" s="73"/>
      <c r="UCI68" s="73"/>
      <c r="UCJ68" s="73"/>
      <c r="UCK68" s="73"/>
      <c r="UCL68" s="73"/>
      <c r="UCM68" s="73"/>
      <c r="UCN68" s="73"/>
      <c r="UCO68" s="73"/>
      <c r="UCP68" s="73"/>
      <c r="UCQ68" s="73"/>
      <c r="UCR68" s="73"/>
      <c r="UCS68" s="73"/>
      <c r="UCT68" s="73"/>
      <c r="UCU68" s="73"/>
      <c r="UCV68" s="73"/>
      <c r="UCW68" s="73"/>
      <c r="UCX68" s="73"/>
      <c r="UCY68" s="73"/>
      <c r="UCZ68" s="73"/>
      <c r="UDA68" s="73"/>
      <c r="UDB68" s="73"/>
      <c r="UDC68" s="73"/>
      <c r="UDD68" s="73"/>
      <c r="UDE68" s="73"/>
      <c r="UDF68" s="73"/>
      <c r="UDG68" s="73"/>
      <c r="UDH68" s="73"/>
      <c r="UDI68" s="73"/>
      <c r="UDJ68" s="73"/>
      <c r="UDK68" s="73"/>
      <c r="UDL68" s="73"/>
      <c r="UDM68" s="73"/>
      <c r="UDN68" s="73"/>
      <c r="UDO68" s="73"/>
      <c r="UDP68" s="73"/>
      <c r="UDQ68" s="73"/>
      <c r="UDR68" s="73"/>
      <c r="UDS68" s="73"/>
      <c r="UDT68" s="73"/>
      <c r="UDU68" s="73"/>
      <c r="UDV68" s="73"/>
      <c r="UDW68" s="73"/>
      <c r="UDX68" s="73"/>
      <c r="UDY68" s="73"/>
      <c r="UDZ68" s="73"/>
      <c r="UEA68" s="73"/>
      <c r="UEB68" s="73"/>
      <c r="UEC68" s="73"/>
      <c r="UED68" s="73"/>
      <c r="UEE68" s="73"/>
      <c r="UEF68" s="73"/>
      <c r="UEG68" s="73"/>
      <c r="UEH68" s="73"/>
      <c r="UEI68" s="73"/>
      <c r="UEJ68" s="73"/>
      <c r="UEK68" s="73"/>
      <c r="UEL68" s="73"/>
      <c r="UEM68" s="73"/>
      <c r="UEN68" s="73"/>
      <c r="UEO68" s="73"/>
      <c r="UEP68" s="73"/>
      <c r="UEQ68" s="73"/>
      <c r="UER68" s="73"/>
      <c r="UES68" s="73"/>
      <c r="UET68" s="73"/>
      <c r="UEU68" s="73"/>
      <c r="UEV68" s="73"/>
      <c r="UEW68" s="73"/>
      <c r="UEX68" s="73"/>
      <c r="UEY68" s="73"/>
      <c r="UEZ68" s="73"/>
      <c r="UFA68" s="73"/>
      <c r="UFB68" s="73"/>
      <c r="UFC68" s="73"/>
      <c r="UFD68" s="73"/>
      <c r="UFE68" s="73"/>
      <c r="UFF68" s="73"/>
      <c r="UFG68" s="73"/>
      <c r="UFH68" s="73"/>
      <c r="UFI68" s="73"/>
      <c r="UFJ68" s="73"/>
      <c r="UFK68" s="73"/>
      <c r="UFL68" s="73"/>
      <c r="UFM68" s="73"/>
      <c r="UFN68" s="73"/>
      <c r="UFO68" s="73"/>
      <c r="UFP68" s="73"/>
      <c r="UFQ68" s="73"/>
      <c r="UFR68" s="73"/>
      <c r="UFS68" s="73"/>
      <c r="UFT68" s="73"/>
      <c r="UFU68" s="73"/>
      <c r="UFV68" s="73"/>
      <c r="UFW68" s="73"/>
      <c r="UFX68" s="73"/>
      <c r="UFY68" s="73"/>
      <c r="UFZ68" s="73"/>
      <c r="UGA68" s="73"/>
      <c r="UGB68" s="73"/>
      <c r="UGC68" s="73"/>
      <c r="UGD68" s="73"/>
      <c r="UGE68" s="73"/>
      <c r="UGF68" s="73"/>
      <c r="UGG68" s="73"/>
      <c r="UGH68" s="73"/>
      <c r="UGI68" s="73"/>
      <c r="UGJ68" s="73"/>
      <c r="UGK68" s="73"/>
      <c r="UGL68" s="73"/>
      <c r="UGM68" s="73"/>
      <c r="UGN68" s="73"/>
      <c r="UGO68" s="73"/>
      <c r="UGP68" s="73"/>
      <c r="UGQ68" s="73"/>
      <c r="UGR68" s="73"/>
      <c r="UGS68" s="73"/>
      <c r="UGT68" s="73"/>
      <c r="UGU68" s="73"/>
      <c r="UGV68" s="73"/>
      <c r="UGW68" s="73"/>
      <c r="UGX68" s="73"/>
      <c r="UGY68" s="73"/>
      <c r="UGZ68" s="73"/>
      <c r="UHA68" s="73"/>
      <c r="UHB68" s="73"/>
      <c r="UHC68" s="73"/>
      <c r="UHD68" s="73"/>
      <c r="UHE68" s="73"/>
      <c r="UHF68" s="73"/>
      <c r="UHG68" s="73"/>
      <c r="UHH68" s="73"/>
      <c r="UHI68" s="73"/>
      <c r="UHJ68" s="73"/>
      <c r="UHK68" s="73"/>
      <c r="UHL68" s="73"/>
      <c r="UHM68" s="73"/>
      <c r="UHN68" s="73"/>
      <c r="UHO68" s="73"/>
      <c r="UHP68" s="73"/>
      <c r="UHQ68" s="73"/>
      <c r="UHR68" s="73"/>
      <c r="UHS68" s="73"/>
      <c r="UHT68" s="73"/>
      <c r="UHU68" s="73"/>
      <c r="UHV68" s="73"/>
      <c r="UHW68" s="73"/>
      <c r="UHX68" s="73"/>
      <c r="UHY68" s="73"/>
      <c r="UHZ68" s="73"/>
      <c r="UIA68" s="73"/>
      <c r="UIB68" s="73"/>
      <c r="UIC68" s="73"/>
      <c r="UID68" s="73"/>
      <c r="UIE68" s="73"/>
      <c r="UIF68" s="73"/>
      <c r="UIG68" s="73"/>
      <c r="UIH68" s="73"/>
      <c r="UII68" s="73"/>
      <c r="UIJ68" s="73"/>
      <c r="UIK68" s="73"/>
      <c r="UIL68" s="73"/>
      <c r="UIM68" s="73"/>
      <c r="UIN68" s="73"/>
      <c r="UIO68" s="73"/>
      <c r="UIP68" s="73"/>
      <c r="UIQ68" s="73"/>
      <c r="UIR68" s="73"/>
      <c r="UIS68" s="73"/>
      <c r="UIT68" s="73"/>
      <c r="UIU68" s="73"/>
      <c r="UIV68" s="73"/>
      <c r="UIW68" s="73"/>
      <c r="UIX68" s="73"/>
      <c r="UIY68" s="73"/>
      <c r="UIZ68" s="73"/>
      <c r="UJA68" s="73"/>
      <c r="UJB68" s="73"/>
      <c r="UJC68" s="73"/>
      <c r="UJD68" s="73"/>
      <c r="UJE68" s="73"/>
      <c r="UJF68" s="73"/>
      <c r="UJG68" s="73"/>
      <c r="UJH68" s="73"/>
      <c r="UJI68" s="73"/>
      <c r="UJJ68" s="73"/>
      <c r="UJK68" s="73"/>
      <c r="UJL68" s="73"/>
      <c r="UJM68" s="73"/>
      <c r="UJN68" s="73"/>
      <c r="UJO68" s="73"/>
      <c r="UJP68" s="73"/>
      <c r="UJQ68" s="73"/>
      <c r="UJR68" s="73"/>
      <c r="UJS68" s="73"/>
      <c r="UJT68" s="73"/>
      <c r="UJU68" s="73"/>
      <c r="UJV68" s="73"/>
      <c r="UJW68" s="73"/>
      <c r="UJX68" s="73"/>
      <c r="UJY68" s="73"/>
      <c r="UJZ68" s="73"/>
      <c r="UKA68" s="73"/>
      <c r="UKB68" s="73"/>
      <c r="UKC68" s="73"/>
      <c r="UKD68" s="73"/>
      <c r="UKE68" s="73"/>
      <c r="UKF68" s="73"/>
      <c r="UKG68" s="73"/>
      <c r="UKH68" s="73"/>
      <c r="UKI68" s="73"/>
      <c r="UKJ68" s="73"/>
      <c r="UKK68" s="73"/>
      <c r="UKL68" s="73"/>
      <c r="UKM68" s="73"/>
      <c r="UKN68" s="73"/>
      <c r="UKO68" s="73"/>
      <c r="UKP68" s="73"/>
      <c r="UKQ68" s="73"/>
      <c r="UKR68" s="73"/>
      <c r="UKS68" s="73"/>
      <c r="UKT68" s="73"/>
      <c r="UKU68" s="73"/>
      <c r="UKV68" s="73"/>
      <c r="UKW68" s="73"/>
      <c r="UKX68" s="73"/>
      <c r="UKY68" s="73"/>
      <c r="UKZ68" s="73"/>
      <c r="ULA68" s="73"/>
      <c r="ULB68" s="73"/>
      <c r="ULC68" s="73"/>
      <c r="ULD68" s="73"/>
      <c r="ULE68" s="73"/>
      <c r="ULF68" s="73"/>
      <c r="ULG68" s="73"/>
      <c r="ULH68" s="73"/>
      <c r="ULI68" s="73"/>
      <c r="ULJ68" s="73"/>
      <c r="ULK68" s="73"/>
      <c r="ULL68" s="73"/>
      <c r="ULM68" s="73"/>
      <c r="ULN68" s="73"/>
      <c r="ULO68" s="73"/>
      <c r="ULP68" s="73"/>
      <c r="ULQ68" s="73"/>
      <c r="ULR68" s="73"/>
      <c r="ULS68" s="73"/>
      <c r="ULT68" s="73"/>
      <c r="ULU68" s="73"/>
      <c r="ULV68" s="73"/>
      <c r="ULW68" s="73"/>
      <c r="ULX68" s="73"/>
      <c r="ULY68" s="73"/>
      <c r="ULZ68" s="73"/>
      <c r="UMA68" s="73"/>
      <c r="UMB68" s="73"/>
      <c r="UMC68" s="73"/>
      <c r="UMD68" s="73"/>
      <c r="UME68" s="73"/>
      <c r="UMF68" s="73"/>
      <c r="UMG68" s="73"/>
      <c r="UMH68" s="73"/>
      <c r="UMI68" s="73"/>
      <c r="UMJ68" s="73"/>
      <c r="UMK68" s="73"/>
      <c r="UML68" s="73"/>
      <c r="UMM68" s="73"/>
      <c r="UMN68" s="73"/>
      <c r="UMO68" s="73"/>
      <c r="UMP68" s="73"/>
      <c r="UMQ68" s="73"/>
      <c r="UMR68" s="73"/>
      <c r="UMS68" s="73"/>
      <c r="UMT68" s="73"/>
      <c r="UMU68" s="73"/>
      <c r="UMV68" s="73"/>
      <c r="UMW68" s="73"/>
      <c r="UMX68" s="73"/>
      <c r="UMY68" s="73"/>
      <c r="UMZ68" s="73"/>
      <c r="UNA68" s="73"/>
      <c r="UNB68" s="73"/>
      <c r="UNC68" s="73"/>
      <c r="UND68" s="73"/>
      <c r="UNE68" s="73"/>
      <c r="UNF68" s="73"/>
      <c r="UNG68" s="73"/>
      <c r="UNH68" s="73"/>
      <c r="UNI68" s="73"/>
      <c r="UNJ68" s="73"/>
      <c r="UNK68" s="73"/>
      <c r="UNL68" s="73"/>
      <c r="UNM68" s="73"/>
      <c r="UNN68" s="73"/>
      <c r="UNO68" s="73"/>
      <c r="UNP68" s="73"/>
      <c r="UNQ68" s="73"/>
      <c r="UNR68" s="73"/>
      <c r="UNS68" s="73"/>
      <c r="UNT68" s="73"/>
      <c r="UNU68" s="73"/>
      <c r="UNV68" s="73"/>
      <c r="UNW68" s="73"/>
      <c r="UNX68" s="73"/>
      <c r="UNY68" s="73"/>
      <c r="UNZ68" s="73"/>
      <c r="UOA68" s="73"/>
      <c r="UOB68" s="73"/>
      <c r="UOC68" s="73"/>
      <c r="UOD68" s="73"/>
      <c r="UOE68" s="73"/>
      <c r="UOF68" s="73"/>
      <c r="UOG68" s="73"/>
      <c r="UOH68" s="73"/>
      <c r="UOI68" s="73"/>
      <c r="UOJ68" s="73"/>
      <c r="UOK68" s="73"/>
      <c r="UOL68" s="73"/>
      <c r="UOM68" s="73"/>
      <c r="UON68" s="73"/>
      <c r="UOO68" s="73"/>
      <c r="UOP68" s="73"/>
      <c r="UOQ68" s="73"/>
      <c r="UOR68" s="73"/>
      <c r="UOS68" s="73"/>
      <c r="UOT68" s="73"/>
      <c r="UOU68" s="73"/>
      <c r="UOV68" s="73"/>
      <c r="UOW68" s="73"/>
      <c r="UOX68" s="73"/>
      <c r="UOY68" s="73"/>
      <c r="UOZ68" s="73"/>
      <c r="UPA68" s="73"/>
      <c r="UPB68" s="73"/>
      <c r="UPC68" s="73"/>
      <c r="UPD68" s="73"/>
      <c r="UPE68" s="73"/>
      <c r="UPF68" s="73"/>
      <c r="UPG68" s="73"/>
      <c r="UPH68" s="73"/>
      <c r="UPI68" s="73"/>
      <c r="UPJ68" s="73"/>
      <c r="UPK68" s="73"/>
      <c r="UPL68" s="73"/>
      <c r="UPM68" s="73"/>
      <c r="UPN68" s="73"/>
      <c r="UPO68" s="73"/>
      <c r="UPP68" s="73"/>
      <c r="UPQ68" s="73"/>
      <c r="UPR68" s="73"/>
      <c r="UPS68" s="73"/>
      <c r="UPT68" s="73"/>
      <c r="UPU68" s="73"/>
      <c r="UPV68" s="73"/>
      <c r="UPW68" s="73"/>
      <c r="UPX68" s="73"/>
      <c r="UPY68" s="73"/>
      <c r="UPZ68" s="73"/>
      <c r="UQA68" s="73"/>
      <c r="UQB68" s="73"/>
      <c r="UQC68" s="73"/>
      <c r="UQD68" s="73"/>
      <c r="UQE68" s="73"/>
      <c r="UQF68" s="73"/>
      <c r="UQG68" s="73"/>
      <c r="UQH68" s="73"/>
      <c r="UQI68" s="73"/>
      <c r="UQJ68" s="73"/>
      <c r="UQK68" s="73"/>
      <c r="UQL68" s="73"/>
      <c r="UQM68" s="73"/>
      <c r="UQN68" s="73"/>
      <c r="UQO68" s="73"/>
      <c r="UQP68" s="73"/>
      <c r="UQQ68" s="73"/>
      <c r="UQR68" s="73"/>
      <c r="UQS68" s="73"/>
      <c r="UQT68" s="73"/>
      <c r="UQU68" s="73"/>
      <c r="UQV68" s="73"/>
      <c r="UQW68" s="73"/>
      <c r="UQX68" s="73"/>
      <c r="UQY68" s="73"/>
      <c r="UQZ68" s="73"/>
      <c r="URA68" s="73"/>
      <c r="URB68" s="73"/>
      <c r="URC68" s="73"/>
      <c r="URD68" s="73"/>
      <c r="URE68" s="73"/>
      <c r="URF68" s="73"/>
      <c r="URG68" s="73"/>
      <c r="URH68" s="73"/>
      <c r="URI68" s="73"/>
      <c r="URJ68" s="73"/>
      <c r="URK68" s="73"/>
      <c r="URL68" s="73"/>
      <c r="URM68" s="73"/>
      <c r="URN68" s="73"/>
      <c r="URO68" s="73"/>
      <c r="URP68" s="73"/>
      <c r="URQ68" s="73"/>
      <c r="URR68" s="73"/>
      <c r="URS68" s="73"/>
      <c r="URT68" s="73"/>
      <c r="URU68" s="73"/>
      <c r="URV68" s="73"/>
      <c r="URW68" s="73"/>
      <c r="URX68" s="73"/>
      <c r="URY68" s="73"/>
      <c r="URZ68" s="73"/>
      <c r="USA68" s="73"/>
      <c r="USB68" s="73"/>
      <c r="USC68" s="73"/>
      <c r="USD68" s="73"/>
      <c r="USE68" s="73"/>
      <c r="USF68" s="73"/>
      <c r="USG68" s="73"/>
      <c r="USH68" s="73"/>
      <c r="USI68" s="73"/>
      <c r="USJ68" s="73"/>
      <c r="USK68" s="73"/>
      <c r="USL68" s="73"/>
      <c r="USM68" s="73"/>
      <c r="USN68" s="73"/>
      <c r="USO68" s="73"/>
      <c r="USP68" s="73"/>
      <c r="USQ68" s="73"/>
      <c r="USR68" s="73"/>
      <c r="USS68" s="73"/>
      <c r="UST68" s="73"/>
      <c r="USU68" s="73"/>
      <c r="USV68" s="73"/>
      <c r="USW68" s="73"/>
      <c r="USX68" s="73"/>
      <c r="USY68" s="73"/>
      <c r="USZ68" s="73"/>
      <c r="UTA68" s="73"/>
      <c r="UTB68" s="73"/>
      <c r="UTC68" s="73"/>
      <c r="UTD68" s="73"/>
      <c r="UTE68" s="73"/>
      <c r="UTF68" s="73"/>
      <c r="UTG68" s="73"/>
      <c r="UTH68" s="73"/>
      <c r="UTI68" s="73"/>
      <c r="UTJ68" s="73"/>
      <c r="UTK68" s="73"/>
      <c r="UTL68" s="73"/>
      <c r="UTM68" s="73"/>
      <c r="UTN68" s="73"/>
      <c r="UTO68" s="73"/>
      <c r="UTP68" s="73"/>
      <c r="UTQ68" s="73"/>
      <c r="UTR68" s="73"/>
      <c r="UTS68" s="73"/>
      <c r="UTT68" s="73"/>
      <c r="UTU68" s="73"/>
      <c r="UTV68" s="73"/>
      <c r="UTW68" s="73"/>
      <c r="UTX68" s="73"/>
      <c r="UTY68" s="73"/>
      <c r="UTZ68" s="73"/>
      <c r="UUA68" s="73"/>
      <c r="UUB68" s="73"/>
      <c r="UUC68" s="73"/>
      <c r="UUD68" s="73"/>
      <c r="UUE68" s="73"/>
      <c r="UUF68" s="73"/>
      <c r="UUG68" s="73"/>
      <c r="UUH68" s="73"/>
      <c r="UUI68" s="73"/>
      <c r="UUJ68" s="73"/>
      <c r="UUK68" s="73"/>
      <c r="UUL68" s="73"/>
      <c r="UUM68" s="73"/>
      <c r="UUN68" s="73"/>
      <c r="UUO68" s="73"/>
      <c r="UUP68" s="73"/>
      <c r="UUQ68" s="73"/>
      <c r="UUR68" s="73"/>
      <c r="UUS68" s="73"/>
      <c r="UUT68" s="73"/>
      <c r="UUU68" s="73"/>
      <c r="UUV68" s="73"/>
      <c r="UUW68" s="73"/>
      <c r="UUX68" s="73"/>
      <c r="UUY68" s="73"/>
      <c r="UUZ68" s="73"/>
      <c r="UVA68" s="73"/>
      <c r="UVB68" s="73"/>
      <c r="UVC68" s="73"/>
      <c r="UVD68" s="73"/>
      <c r="UVE68" s="73"/>
      <c r="UVF68" s="73"/>
      <c r="UVG68" s="73"/>
      <c r="UVH68" s="73"/>
      <c r="UVI68" s="73"/>
      <c r="UVJ68" s="73"/>
      <c r="UVK68" s="73"/>
      <c r="UVL68" s="73"/>
      <c r="UVM68" s="73"/>
      <c r="UVN68" s="73"/>
      <c r="UVO68" s="73"/>
      <c r="UVP68" s="73"/>
      <c r="UVQ68" s="73"/>
      <c r="UVR68" s="73"/>
      <c r="UVS68" s="73"/>
      <c r="UVT68" s="73"/>
      <c r="UVU68" s="73"/>
      <c r="UVV68" s="73"/>
      <c r="UVW68" s="73"/>
      <c r="UVX68" s="73"/>
      <c r="UVY68" s="73"/>
      <c r="UVZ68" s="73"/>
      <c r="UWA68" s="73"/>
      <c r="UWB68" s="73"/>
      <c r="UWC68" s="73"/>
      <c r="UWD68" s="73"/>
      <c r="UWE68" s="73"/>
      <c r="UWF68" s="73"/>
      <c r="UWG68" s="73"/>
      <c r="UWH68" s="73"/>
      <c r="UWI68" s="73"/>
      <c r="UWJ68" s="73"/>
      <c r="UWK68" s="73"/>
      <c r="UWL68" s="73"/>
      <c r="UWM68" s="73"/>
      <c r="UWN68" s="73"/>
      <c r="UWO68" s="73"/>
      <c r="UWP68" s="73"/>
      <c r="UWQ68" s="73"/>
      <c r="UWR68" s="73"/>
      <c r="UWS68" s="73"/>
      <c r="UWT68" s="73"/>
      <c r="UWU68" s="73"/>
      <c r="UWV68" s="73"/>
      <c r="UWW68" s="73"/>
      <c r="UWX68" s="73"/>
      <c r="UWY68" s="73"/>
      <c r="UWZ68" s="73"/>
      <c r="UXA68" s="73"/>
      <c r="UXB68" s="73"/>
      <c r="UXC68" s="73"/>
      <c r="UXD68" s="73"/>
      <c r="UXE68" s="73"/>
      <c r="UXF68" s="73"/>
      <c r="UXG68" s="73"/>
      <c r="UXH68" s="73"/>
      <c r="UXI68" s="73"/>
      <c r="UXJ68" s="73"/>
      <c r="UXK68" s="73"/>
      <c r="UXL68" s="73"/>
      <c r="UXM68" s="73"/>
      <c r="UXN68" s="73"/>
      <c r="UXO68" s="73"/>
      <c r="UXP68" s="73"/>
      <c r="UXQ68" s="73"/>
      <c r="UXR68" s="73"/>
      <c r="UXS68" s="73"/>
      <c r="UXT68" s="73"/>
      <c r="UXU68" s="73"/>
      <c r="UXV68" s="73"/>
      <c r="UXW68" s="73"/>
      <c r="UXX68" s="73"/>
      <c r="UXY68" s="73"/>
      <c r="UXZ68" s="73"/>
      <c r="UYA68" s="73"/>
      <c r="UYB68" s="73"/>
      <c r="UYC68" s="73"/>
      <c r="UYD68" s="73"/>
      <c r="UYE68" s="73"/>
      <c r="UYF68" s="73"/>
      <c r="UYG68" s="73"/>
      <c r="UYH68" s="73"/>
      <c r="UYI68" s="73"/>
      <c r="UYJ68" s="73"/>
      <c r="UYK68" s="73"/>
      <c r="UYL68" s="73"/>
      <c r="UYM68" s="73"/>
      <c r="UYN68" s="73"/>
      <c r="UYO68" s="73"/>
      <c r="UYP68" s="73"/>
      <c r="UYQ68" s="73"/>
      <c r="UYR68" s="73"/>
      <c r="UYS68" s="73"/>
      <c r="UYT68" s="73"/>
      <c r="UYU68" s="73"/>
      <c r="UYV68" s="73"/>
      <c r="UYW68" s="73"/>
      <c r="UYX68" s="73"/>
      <c r="UYY68" s="73"/>
      <c r="UYZ68" s="73"/>
      <c r="UZA68" s="73"/>
      <c r="UZB68" s="73"/>
      <c r="UZC68" s="73"/>
      <c r="UZD68" s="73"/>
      <c r="UZE68" s="73"/>
      <c r="UZF68" s="73"/>
      <c r="UZG68" s="73"/>
      <c r="UZH68" s="73"/>
      <c r="UZI68" s="73"/>
      <c r="UZJ68" s="73"/>
      <c r="UZK68" s="73"/>
      <c r="UZL68" s="73"/>
      <c r="UZM68" s="73"/>
      <c r="UZN68" s="73"/>
      <c r="UZO68" s="73"/>
      <c r="UZP68" s="73"/>
      <c r="UZQ68" s="73"/>
      <c r="UZR68" s="73"/>
      <c r="UZS68" s="73"/>
      <c r="UZT68" s="73"/>
      <c r="UZU68" s="73"/>
      <c r="UZV68" s="73"/>
      <c r="UZW68" s="73"/>
      <c r="UZX68" s="73"/>
      <c r="UZY68" s="73"/>
      <c r="UZZ68" s="73"/>
      <c r="VAA68" s="73"/>
      <c r="VAB68" s="73"/>
      <c r="VAC68" s="73"/>
      <c r="VAD68" s="73"/>
      <c r="VAE68" s="73"/>
      <c r="VAF68" s="73"/>
      <c r="VAG68" s="73"/>
      <c r="VAH68" s="73"/>
      <c r="VAI68" s="73"/>
      <c r="VAJ68" s="73"/>
      <c r="VAK68" s="73"/>
      <c r="VAL68" s="73"/>
      <c r="VAM68" s="73"/>
      <c r="VAN68" s="73"/>
      <c r="VAO68" s="73"/>
      <c r="VAP68" s="73"/>
      <c r="VAQ68" s="73"/>
      <c r="VAR68" s="73"/>
      <c r="VAS68" s="73"/>
      <c r="VAT68" s="73"/>
      <c r="VAU68" s="73"/>
      <c r="VAV68" s="73"/>
      <c r="VAW68" s="73"/>
      <c r="VAX68" s="73"/>
      <c r="VAY68" s="73"/>
      <c r="VAZ68" s="73"/>
      <c r="VBA68" s="73"/>
      <c r="VBB68" s="73"/>
      <c r="VBC68" s="73"/>
      <c r="VBD68" s="73"/>
      <c r="VBE68" s="73"/>
      <c r="VBF68" s="73"/>
      <c r="VBG68" s="73"/>
      <c r="VBH68" s="73"/>
      <c r="VBI68" s="73"/>
      <c r="VBJ68" s="73"/>
      <c r="VBK68" s="73"/>
      <c r="VBL68" s="73"/>
      <c r="VBM68" s="73"/>
      <c r="VBN68" s="73"/>
      <c r="VBO68" s="73"/>
      <c r="VBP68" s="73"/>
      <c r="VBQ68" s="73"/>
      <c r="VBR68" s="73"/>
      <c r="VBS68" s="73"/>
      <c r="VBT68" s="73"/>
      <c r="VBU68" s="73"/>
      <c r="VBV68" s="73"/>
      <c r="VBW68" s="73"/>
      <c r="VBX68" s="73"/>
      <c r="VBY68" s="73"/>
      <c r="VBZ68" s="73"/>
      <c r="VCA68" s="73"/>
      <c r="VCB68" s="73"/>
      <c r="VCC68" s="73"/>
      <c r="VCD68" s="73"/>
      <c r="VCE68" s="73"/>
      <c r="VCF68" s="73"/>
      <c r="VCG68" s="73"/>
      <c r="VCH68" s="73"/>
      <c r="VCI68" s="73"/>
      <c r="VCJ68" s="73"/>
      <c r="VCK68" s="73"/>
      <c r="VCL68" s="73"/>
      <c r="VCM68" s="73"/>
      <c r="VCN68" s="73"/>
      <c r="VCO68" s="73"/>
      <c r="VCP68" s="73"/>
      <c r="VCQ68" s="73"/>
      <c r="VCR68" s="73"/>
      <c r="VCS68" s="73"/>
      <c r="VCT68" s="73"/>
      <c r="VCU68" s="73"/>
      <c r="VCV68" s="73"/>
      <c r="VCW68" s="73"/>
      <c r="VCX68" s="73"/>
      <c r="VCY68" s="73"/>
      <c r="VCZ68" s="73"/>
      <c r="VDA68" s="73"/>
      <c r="VDB68" s="73"/>
      <c r="VDC68" s="73"/>
      <c r="VDD68" s="73"/>
      <c r="VDE68" s="73"/>
      <c r="VDF68" s="73"/>
      <c r="VDG68" s="73"/>
      <c r="VDH68" s="73"/>
      <c r="VDI68" s="73"/>
      <c r="VDJ68" s="73"/>
      <c r="VDK68" s="73"/>
      <c r="VDL68" s="73"/>
      <c r="VDM68" s="73"/>
      <c r="VDN68" s="73"/>
      <c r="VDO68" s="73"/>
      <c r="VDP68" s="73"/>
      <c r="VDQ68" s="73"/>
      <c r="VDR68" s="73"/>
      <c r="VDS68" s="73"/>
      <c r="VDT68" s="73"/>
      <c r="VDU68" s="73"/>
      <c r="VDV68" s="73"/>
      <c r="VDW68" s="73"/>
      <c r="VDX68" s="73"/>
      <c r="VDY68" s="73"/>
      <c r="VDZ68" s="73"/>
      <c r="VEA68" s="73"/>
      <c r="VEB68" s="73"/>
      <c r="VEC68" s="73"/>
      <c r="VED68" s="73"/>
      <c r="VEE68" s="73"/>
      <c r="VEF68" s="73"/>
      <c r="VEG68" s="73"/>
      <c r="VEH68" s="73"/>
      <c r="VEI68" s="73"/>
      <c r="VEJ68" s="73"/>
      <c r="VEK68" s="73"/>
      <c r="VEL68" s="73"/>
      <c r="VEM68" s="73"/>
      <c r="VEN68" s="73"/>
      <c r="VEO68" s="73"/>
      <c r="VEP68" s="73"/>
      <c r="VEQ68" s="73"/>
      <c r="VER68" s="73"/>
      <c r="VES68" s="73"/>
      <c r="VET68" s="73"/>
      <c r="VEU68" s="73"/>
      <c r="VEV68" s="73"/>
      <c r="VEW68" s="73"/>
      <c r="VEX68" s="73"/>
      <c r="VEY68" s="73"/>
      <c r="VEZ68" s="73"/>
      <c r="VFA68" s="73"/>
      <c r="VFB68" s="73"/>
      <c r="VFC68" s="73"/>
      <c r="VFD68" s="73"/>
      <c r="VFE68" s="73"/>
      <c r="VFF68" s="73"/>
      <c r="VFG68" s="73"/>
      <c r="VFH68" s="73"/>
      <c r="VFI68" s="73"/>
      <c r="VFJ68" s="73"/>
      <c r="VFK68" s="73"/>
      <c r="VFL68" s="73"/>
      <c r="VFM68" s="73"/>
      <c r="VFN68" s="73"/>
      <c r="VFO68" s="73"/>
      <c r="VFP68" s="73"/>
      <c r="VFQ68" s="73"/>
      <c r="VFR68" s="73"/>
      <c r="VFS68" s="73"/>
      <c r="VFT68" s="73"/>
      <c r="VFU68" s="73"/>
      <c r="VFV68" s="73"/>
      <c r="VFW68" s="73"/>
      <c r="VFX68" s="73"/>
      <c r="VFY68" s="73"/>
      <c r="VFZ68" s="73"/>
      <c r="VGA68" s="73"/>
      <c r="VGB68" s="73"/>
      <c r="VGC68" s="73"/>
      <c r="VGD68" s="73"/>
      <c r="VGE68" s="73"/>
      <c r="VGF68" s="73"/>
      <c r="VGG68" s="73"/>
      <c r="VGH68" s="73"/>
      <c r="VGI68" s="73"/>
      <c r="VGJ68" s="73"/>
      <c r="VGK68" s="73"/>
      <c r="VGL68" s="73"/>
      <c r="VGM68" s="73"/>
      <c r="VGN68" s="73"/>
      <c r="VGO68" s="73"/>
      <c r="VGP68" s="73"/>
      <c r="VGQ68" s="73"/>
      <c r="VGR68" s="73"/>
      <c r="VGS68" s="73"/>
      <c r="VGT68" s="73"/>
      <c r="VGU68" s="73"/>
      <c r="VGV68" s="73"/>
      <c r="VGW68" s="73"/>
      <c r="VGX68" s="73"/>
      <c r="VGY68" s="73"/>
      <c r="VGZ68" s="73"/>
      <c r="VHA68" s="73"/>
      <c r="VHB68" s="73"/>
      <c r="VHC68" s="73"/>
      <c r="VHD68" s="73"/>
      <c r="VHE68" s="73"/>
      <c r="VHF68" s="73"/>
      <c r="VHG68" s="73"/>
      <c r="VHH68" s="73"/>
      <c r="VHI68" s="73"/>
      <c r="VHJ68" s="73"/>
      <c r="VHK68" s="73"/>
      <c r="VHL68" s="73"/>
      <c r="VHM68" s="73"/>
      <c r="VHN68" s="73"/>
      <c r="VHO68" s="73"/>
      <c r="VHP68" s="73"/>
      <c r="VHQ68" s="73"/>
      <c r="VHR68" s="73"/>
      <c r="VHS68" s="73"/>
      <c r="VHT68" s="73"/>
      <c r="VHU68" s="73"/>
      <c r="VHV68" s="73"/>
      <c r="VHW68" s="73"/>
      <c r="VHX68" s="73"/>
      <c r="VHY68" s="73"/>
      <c r="VHZ68" s="73"/>
      <c r="VIA68" s="73"/>
      <c r="VIB68" s="73"/>
      <c r="VIC68" s="73"/>
      <c r="VID68" s="73"/>
      <c r="VIE68" s="73"/>
      <c r="VIF68" s="73"/>
      <c r="VIG68" s="73"/>
      <c r="VIH68" s="73"/>
      <c r="VII68" s="73"/>
      <c r="VIJ68" s="73"/>
      <c r="VIK68" s="73"/>
      <c r="VIL68" s="73"/>
      <c r="VIM68" s="73"/>
      <c r="VIN68" s="73"/>
      <c r="VIO68" s="73"/>
      <c r="VIP68" s="73"/>
      <c r="VIQ68" s="73"/>
      <c r="VIR68" s="73"/>
      <c r="VIS68" s="73"/>
      <c r="VIT68" s="73"/>
      <c r="VIU68" s="73"/>
      <c r="VIV68" s="73"/>
      <c r="VIW68" s="73"/>
      <c r="VIX68" s="73"/>
      <c r="VIY68" s="73"/>
      <c r="VIZ68" s="73"/>
      <c r="VJA68" s="73"/>
      <c r="VJB68" s="73"/>
      <c r="VJC68" s="73"/>
      <c r="VJD68" s="73"/>
      <c r="VJE68" s="73"/>
      <c r="VJF68" s="73"/>
      <c r="VJG68" s="73"/>
      <c r="VJH68" s="73"/>
      <c r="VJI68" s="73"/>
      <c r="VJJ68" s="73"/>
      <c r="VJK68" s="73"/>
      <c r="VJL68" s="73"/>
      <c r="VJM68" s="73"/>
      <c r="VJN68" s="73"/>
      <c r="VJO68" s="73"/>
      <c r="VJP68" s="73"/>
      <c r="VJQ68" s="73"/>
      <c r="VJR68" s="73"/>
      <c r="VJS68" s="73"/>
      <c r="VJT68" s="73"/>
      <c r="VJU68" s="73"/>
      <c r="VJV68" s="73"/>
      <c r="VJW68" s="73"/>
      <c r="VJX68" s="73"/>
      <c r="VJY68" s="73"/>
      <c r="VJZ68" s="73"/>
      <c r="VKA68" s="73"/>
      <c r="VKB68" s="73"/>
      <c r="VKC68" s="73"/>
      <c r="VKD68" s="73"/>
      <c r="VKE68" s="73"/>
      <c r="VKF68" s="73"/>
      <c r="VKG68" s="73"/>
      <c r="VKH68" s="73"/>
      <c r="VKI68" s="73"/>
      <c r="VKJ68" s="73"/>
      <c r="VKK68" s="73"/>
      <c r="VKL68" s="73"/>
      <c r="VKM68" s="73"/>
      <c r="VKN68" s="73"/>
      <c r="VKO68" s="73"/>
      <c r="VKP68" s="73"/>
      <c r="VKQ68" s="73"/>
      <c r="VKR68" s="73"/>
      <c r="VKS68" s="73"/>
      <c r="VKT68" s="73"/>
      <c r="VKU68" s="73"/>
      <c r="VKV68" s="73"/>
      <c r="VKW68" s="73"/>
      <c r="VKX68" s="73"/>
      <c r="VKY68" s="73"/>
      <c r="VKZ68" s="73"/>
      <c r="VLA68" s="73"/>
      <c r="VLB68" s="73"/>
      <c r="VLC68" s="73"/>
      <c r="VLD68" s="73"/>
      <c r="VLE68" s="73"/>
      <c r="VLF68" s="73"/>
      <c r="VLG68" s="73"/>
      <c r="VLH68" s="73"/>
      <c r="VLI68" s="73"/>
      <c r="VLJ68" s="73"/>
      <c r="VLK68" s="73"/>
      <c r="VLL68" s="73"/>
      <c r="VLM68" s="73"/>
      <c r="VLN68" s="73"/>
      <c r="VLO68" s="73"/>
      <c r="VLP68" s="73"/>
      <c r="VLQ68" s="73"/>
      <c r="VLR68" s="73"/>
      <c r="VLS68" s="73"/>
      <c r="VLT68" s="73"/>
      <c r="VLU68" s="73"/>
      <c r="VLV68" s="73"/>
      <c r="VLW68" s="73"/>
      <c r="VLX68" s="73"/>
      <c r="VLY68" s="73"/>
      <c r="VLZ68" s="73"/>
      <c r="VMA68" s="73"/>
      <c r="VMB68" s="73"/>
      <c r="VMC68" s="73"/>
      <c r="VMD68" s="73"/>
      <c r="VME68" s="73"/>
      <c r="VMF68" s="73"/>
      <c r="VMG68" s="73"/>
      <c r="VMH68" s="73"/>
      <c r="VMI68" s="73"/>
      <c r="VMJ68" s="73"/>
      <c r="VMK68" s="73"/>
      <c r="VML68" s="73"/>
      <c r="VMM68" s="73"/>
      <c r="VMN68" s="73"/>
      <c r="VMO68" s="73"/>
      <c r="VMP68" s="73"/>
      <c r="VMQ68" s="73"/>
      <c r="VMR68" s="73"/>
      <c r="VMS68" s="73"/>
      <c r="VMT68" s="73"/>
      <c r="VMU68" s="73"/>
      <c r="VMV68" s="73"/>
      <c r="VMW68" s="73"/>
      <c r="VMX68" s="73"/>
      <c r="VMY68" s="73"/>
      <c r="VMZ68" s="73"/>
      <c r="VNA68" s="73"/>
      <c r="VNB68" s="73"/>
      <c r="VNC68" s="73"/>
      <c r="VND68" s="73"/>
      <c r="VNE68" s="73"/>
      <c r="VNF68" s="73"/>
      <c r="VNG68" s="73"/>
      <c r="VNH68" s="73"/>
      <c r="VNI68" s="73"/>
      <c r="VNJ68" s="73"/>
      <c r="VNK68" s="73"/>
      <c r="VNL68" s="73"/>
      <c r="VNM68" s="73"/>
      <c r="VNN68" s="73"/>
      <c r="VNO68" s="73"/>
      <c r="VNP68" s="73"/>
      <c r="VNQ68" s="73"/>
      <c r="VNR68" s="73"/>
      <c r="VNS68" s="73"/>
      <c r="VNT68" s="73"/>
      <c r="VNU68" s="73"/>
      <c r="VNV68" s="73"/>
      <c r="VNW68" s="73"/>
      <c r="VNX68" s="73"/>
      <c r="VNY68" s="73"/>
      <c r="VNZ68" s="73"/>
      <c r="VOA68" s="73"/>
      <c r="VOB68" s="73"/>
      <c r="VOC68" s="73"/>
      <c r="VOD68" s="73"/>
      <c r="VOE68" s="73"/>
      <c r="VOF68" s="73"/>
      <c r="VOG68" s="73"/>
      <c r="VOH68" s="73"/>
      <c r="VOI68" s="73"/>
      <c r="VOJ68" s="73"/>
      <c r="VOK68" s="73"/>
      <c r="VOL68" s="73"/>
      <c r="VOM68" s="73"/>
      <c r="VON68" s="73"/>
      <c r="VOO68" s="73"/>
      <c r="VOP68" s="73"/>
      <c r="VOQ68" s="73"/>
      <c r="VOR68" s="73"/>
      <c r="VOS68" s="73"/>
      <c r="VOT68" s="73"/>
      <c r="VOU68" s="73"/>
      <c r="VOV68" s="73"/>
      <c r="VOW68" s="73"/>
      <c r="VOX68" s="73"/>
      <c r="VOY68" s="73"/>
      <c r="VOZ68" s="73"/>
      <c r="VPA68" s="73"/>
      <c r="VPB68" s="73"/>
      <c r="VPC68" s="73"/>
      <c r="VPD68" s="73"/>
      <c r="VPE68" s="73"/>
      <c r="VPF68" s="73"/>
      <c r="VPG68" s="73"/>
      <c r="VPH68" s="73"/>
      <c r="VPI68" s="73"/>
      <c r="VPJ68" s="73"/>
      <c r="VPK68" s="73"/>
      <c r="VPL68" s="73"/>
      <c r="VPM68" s="73"/>
      <c r="VPN68" s="73"/>
      <c r="VPO68" s="73"/>
      <c r="VPP68" s="73"/>
      <c r="VPQ68" s="73"/>
      <c r="VPR68" s="73"/>
      <c r="VPS68" s="73"/>
      <c r="VPT68" s="73"/>
      <c r="VPU68" s="73"/>
      <c r="VPV68" s="73"/>
      <c r="VPW68" s="73"/>
      <c r="VPX68" s="73"/>
      <c r="VPY68" s="73"/>
      <c r="VPZ68" s="73"/>
      <c r="VQA68" s="73"/>
      <c r="VQB68" s="73"/>
      <c r="VQC68" s="73"/>
      <c r="VQD68" s="73"/>
      <c r="VQE68" s="73"/>
      <c r="VQF68" s="73"/>
      <c r="VQG68" s="73"/>
      <c r="VQH68" s="73"/>
      <c r="VQI68" s="73"/>
      <c r="VQJ68" s="73"/>
      <c r="VQK68" s="73"/>
      <c r="VQL68" s="73"/>
      <c r="VQM68" s="73"/>
      <c r="VQN68" s="73"/>
      <c r="VQO68" s="73"/>
      <c r="VQP68" s="73"/>
      <c r="VQQ68" s="73"/>
      <c r="VQR68" s="73"/>
      <c r="VQS68" s="73"/>
      <c r="VQT68" s="73"/>
      <c r="VQU68" s="73"/>
      <c r="VQV68" s="73"/>
      <c r="VQW68" s="73"/>
      <c r="VQX68" s="73"/>
      <c r="VQY68" s="73"/>
      <c r="VQZ68" s="73"/>
      <c r="VRA68" s="73"/>
      <c r="VRB68" s="73"/>
      <c r="VRC68" s="73"/>
      <c r="VRD68" s="73"/>
      <c r="VRE68" s="73"/>
      <c r="VRF68" s="73"/>
      <c r="VRG68" s="73"/>
      <c r="VRH68" s="73"/>
      <c r="VRI68" s="73"/>
      <c r="VRJ68" s="73"/>
      <c r="VRK68" s="73"/>
      <c r="VRL68" s="73"/>
      <c r="VRM68" s="73"/>
      <c r="VRN68" s="73"/>
      <c r="VRO68" s="73"/>
      <c r="VRP68" s="73"/>
      <c r="VRQ68" s="73"/>
      <c r="VRR68" s="73"/>
      <c r="VRS68" s="73"/>
      <c r="VRT68" s="73"/>
      <c r="VRU68" s="73"/>
      <c r="VRV68" s="73"/>
      <c r="VRW68" s="73"/>
      <c r="VRX68" s="73"/>
      <c r="VRY68" s="73"/>
      <c r="VRZ68" s="73"/>
      <c r="VSA68" s="73"/>
      <c r="VSB68" s="73"/>
      <c r="VSC68" s="73"/>
      <c r="VSD68" s="73"/>
      <c r="VSE68" s="73"/>
      <c r="VSF68" s="73"/>
      <c r="VSG68" s="73"/>
      <c r="VSH68" s="73"/>
      <c r="VSI68" s="73"/>
      <c r="VSJ68" s="73"/>
      <c r="VSK68" s="73"/>
      <c r="VSL68" s="73"/>
      <c r="VSM68" s="73"/>
      <c r="VSN68" s="73"/>
      <c r="VSO68" s="73"/>
      <c r="VSP68" s="73"/>
      <c r="VSQ68" s="73"/>
      <c r="VSR68" s="73"/>
      <c r="VSS68" s="73"/>
      <c r="VST68" s="73"/>
      <c r="VSU68" s="73"/>
      <c r="VSV68" s="73"/>
      <c r="VSW68" s="73"/>
      <c r="VSX68" s="73"/>
      <c r="VSY68" s="73"/>
      <c r="VSZ68" s="73"/>
      <c r="VTA68" s="73"/>
      <c r="VTB68" s="73"/>
      <c r="VTC68" s="73"/>
      <c r="VTD68" s="73"/>
      <c r="VTE68" s="73"/>
      <c r="VTF68" s="73"/>
      <c r="VTG68" s="73"/>
      <c r="VTH68" s="73"/>
      <c r="VTI68" s="73"/>
      <c r="VTJ68" s="73"/>
      <c r="VTK68" s="73"/>
      <c r="VTL68" s="73"/>
      <c r="VTM68" s="73"/>
      <c r="VTN68" s="73"/>
      <c r="VTO68" s="73"/>
      <c r="VTP68" s="73"/>
      <c r="VTQ68" s="73"/>
      <c r="VTR68" s="73"/>
      <c r="VTS68" s="73"/>
      <c r="VTT68" s="73"/>
      <c r="VTU68" s="73"/>
      <c r="VTV68" s="73"/>
      <c r="VTW68" s="73"/>
      <c r="VTX68" s="73"/>
      <c r="VTY68" s="73"/>
      <c r="VTZ68" s="73"/>
      <c r="VUA68" s="73"/>
      <c r="VUB68" s="73"/>
      <c r="VUC68" s="73"/>
      <c r="VUD68" s="73"/>
      <c r="VUE68" s="73"/>
      <c r="VUF68" s="73"/>
      <c r="VUG68" s="73"/>
      <c r="VUH68" s="73"/>
      <c r="VUI68" s="73"/>
      <c r="VUJ68" s="73"/>
      <c r="VUK68" s="73"/>
      <c r="VUL68" s="73"/>
      <c r="VUM68" s="73"/>
      <c r="VUN68" s="73"/>
      <c r="VUO68" s="73"/>
      <c r="VUP68" s="73"/>
      <c r="VUQ68" s="73"/>
      <c r="VUR68" s="73"/>
      <c r="VUS68" s="73"/>
      <c r="VUT68" s="73"/>
      <c r="VUU68" s="73"/>
      <c r="VUV68" s="73"/>
      <c r="VUW68" s="73"/>
      <c r="VUX68" s="73"/>
      <c r="VUY68" s="73"/>
      <c r="VUZ68" s="73"/>
      <c r="VVA68" s="73"/>
      <c r="VVB68" s="73"/>
      <c r="VVC68" s="73"/>
      <c r="VVD68" s="73"/>
      <c r="VVE68" s="73"/>
      <c r="VVF68" s="73"/>
      <c r="VVG68" s="73"/>
      <c r="VVH68" s="73"/>
      <c r="VVI68" s="73"/>
      <c r="VVJ68" s="73"/>
      <c r="VVK68" s="73"/>
      <c r="VVL68" s="73"/>
      <c r="VVM68" s="73"/>
      <c r="VVN68" s="73"/>
      <c r="VVO68" s="73"/>
      <c r="VVP68" s="73"/>
      <c r="VVQ68" s="73"/>
      <c r="VVR68" s="73"/>
      <c r="VVS68" s="73"/>
      <c r="VVT68" s="73"/>
      <c r="VVU68" s="73"/>
      <c r="VVV68" s="73"/>
      <c r="VVW68" s="73"/>
      <c r="VVX68" s="73"/>
      <c r="VVY68" s="73"/>
      <c r="VVZ68" s="73"/>
      <c r="VWA68" s="73"/>
      <c r="VWB68" s="73"/>
      <c r="VWC68" s="73"/>
      <c r="VWD68" s="73"/>
      <c r="VWE68" s="73"/>
      <c r="VWF68" s="73"/>
      <c r="VWG68" s="73"/>
      <c r="VWH68" s="73"/>
      <c r="VWI68" s="73"/>
      <c r="VWJ68" s="73"/>
      <c r="VWK68" s="73"/>
      <c r="VWL68" s="73"/>
      <c r="VWM68" s="73"/>
      <c r="VWN68" s="73"/>
      <c r="VWO68" s="73"/>
      <c r="VWP68" s="73"/>
      <c r="VWQ68" s="73"/>
      <c r="VWR68" s="73"/>
      <c r="VWS68" s="73"/>
      <c r="VWT68" s="73"/>
      <c r="VWU68" s="73"/>
      <c r="VWV68" s="73"/>
      <c r="VWW68" s="73"/>
      <c r="VWX68" s="73"/>
      <c r="VWY68" s="73"/>
      <c r="VWZ68" s="73"/>
      <c r="VXA68" s="73"/>
      <c r="VXB68" s="73"/>
      <c r="VXC68" s="73"/>
      <c r="VXD68" s="73"/>
      <c r="VXE68" s="73"/>
      <c r="VXF68" s="73"/>
      <c r="VXG68" s="73"/>
      <c r="VXH68" s="73"/>
      <c r="VXI68" s="73"/>
      <c r="VXJ68" s="73"/>
      <c r="VXK68" s="73"/>
      <c r="VXL68" s="73"/>
      <c r="VXM68" s="73"/>
      <c r="VXN68" s="73"/>
      <c r="VXO68" s="73"/>
      <c r="VXP68" s="73"/>
      <c r="VXQ68" s="73"/>
      <c r="VXR68" s="73"/>
      <c r="VXS68" s="73"/>
      <c r="VXT68" s="73"/>
      <c r="VXU68" s="73"/>
      <c r="VXV68" s="73"/>
      <c r="VXW68" s="73"/>
      <c r="VXX68" s="73"/>
      <c r="VXY68" s="73"/>
      <c r="VXZ68" s="73"/>
      <c r="VYA68" s="73"/>
      <c r="VYB68" s="73"/>
      <c r="VYC68" s="73"/>
      <c r="VYD68" s="73"/>
      <c r="VYE68" s="73"/>
      <c r="VYF68" s="73"/>
      <c r="VYG68" s="73"/>
      <c r="VYH68" s="73"/>
      <c r="VYI68" s="73"/>
      <c r="VYJ68" s="73"/>
      <c r="VYK68" s="73"/>
      <c r="VYL68" s="73"/>
      <c r="VYM68" s="73"/>
      <c r="VYN68" s="73"/>
      <c r="VYO68" s="73"/>
      <c r="VYP68" s="73"/>
      <c r="VYQ68" s="73"/>
      <c r="VYR68" s="73"/>
      <c r="VYS68" s="73"/>
      <c r="VYT68" s="73"/>
      <c r="VYU68" s="73"/>
      <c r="VYV68" s="73"/>
      <c r="VYW68" s="73"/>
      <c r="VYX68" s="73"/>
      <c r="VYY68" s="73"/>
      <c r="VYZ68" s="73"/>
      <c r="VZA68" s="73"/>
      <c r="VZB68" s="73"/>
      <c r="VZC68" s="73"/>
      <c r="VZD68" s="73"/>
      <c r="VZE68" s="73"/>
      <c r="VZF68" s="73"/>
      <c r="VZG68" s="73"/>
      <c r="VZH68" s="73"/>
      <c r="VZI68" s="73"/>
      <c r="VZJ68" s="73"/>
      <c r="VZK68" s="73"/>
      <c r="VZL68" s="73"/>
      <c r="VZM68" s="73"/>
      <c r="VZN68" s="73"/>
      <c r="VZO68" s="73"/>
      <c r="VZP68" s="73"/>
      <c r="VZQ68" s="73"/>
      <c r="VZR68" s="73"/>
      <c r="VZS68" s="73"/>
      <c r="VZT68" s="73"/>
      <c r="VZU68" s="73"/>
      <c r="VZV68" s="73"/>
      <c r="VZW68" s="73"/>
      <c r="VZX68" s="73"/>
      <c r="VZY68" s="73"/>
      <c r="VZZ68" s="73"/>
      <c r="WAA68" s="73"/>
      <c r="WAB68" s="73"/>
      <c r="WAC68" s="73"/>
      <c r="WAD68" s="73"/>
      <c r="WAE68" s="73"/>
      <c r="WAF68" s="73"/>
      <c r="WAG68" s="73"/>
      <c r="WAH68" s="73"/>
      <c r="WAI68" s="73"/>
      <c r="WAJ68" s="73"/>
      <c r="WAK68" s="73"/>
      <c r="WAL68" s="73"/>
      <c r="WAM68" s="73"/>
      <c r="WAN68" s="73"/>
      <c r="WAO68" s="73"/>
      <c r="WAP68" s="73"/>
      <c r="WAQ68" s="73"/>
      <c r="WAR68" s="73"/>
      <c r="WAS68" s="73"/>
      <c r="WAT68" s="73"/>
      <c r="WAU68" s="73"/>
      <c r="WAV68" s="73"/>
      <c r="WAW68" s="73"/>
      <c r="WAX68" s="73"/>
      <c r="WAY68" s="73"/>
      <c r="WAZ68" s="73"/>
      <c r="WBA68" s="73"/>
      <c r="WBB68" s="73"/>
      <c r="WBC68" s="73"/>
      <c r="WBD68" s="73"/>
      <c r="WBE68" s="73"/>
      <c r="WBF68" s="73"/>
      <c r="WBG68" s="73"/>
      <c r="WBH68" s="73"/>
      <c r="WBI68" s="73"/>
      <c r="WBJ68" s="73"/>
      <c r="WBK68" s="73"/>
      <c r="WBL68" s="73"/>
      <c r="WBM68" s="73"/>
      <c r="WBN68" s="73"/>
      <c r="WBO68" s="73"/>
      <c r="WBP68" s="73"/>
      <c r="WBQ68" s="73"/>
      <c r="WBR68" s="73"/>
      <c r="WBS68" s="73"/>
      <c r="WBT68" s="73"/>
      <c r="WBU68" s="73"/>
      <c r="WBV68" s="73"/>
      <c r="WBW68" s="73"/>
      <c r="WBX68" s="73"/>
      <c r="WBY68" s="73"/>
      <c r="WBZ68" s="73"/>
      <c r="WCA68" s="73"/>
      <c r="WCB68" s="73"/>
      <c r="WCC68" s="73"/>
      <c r="WCD68" s="73"/>
      <c r="WCE68" s="73"/>
      <c r="WCF68" s="73"/>
      <c r="WCG68" s="73"/>
      <c r="WCH68" s="73"/>
      <c r="WCI68" s="73"/>
      <c r="WCJ68" s="73"/>
      <c r="WCK68" s="73"/>
      <c r="WCL68" s="73"/>
      <c r="WCM68" s="73"/>
      <c r="WCN68" s="73"/>
      <c r="WCO68" s="73"/>
      <c r="WCP68" s="73"/>
      <c r="WCQ68" s="73"/>
      <c r="WCR68" s="73"/>
      <c r="WCS68" s="73"/>
      <c r="WCT68" s="73"/>
      <c r="WCU68" s="73"/>
      <c r="WCV68" s="73"/>
      <c r="WCW68" s="73"/>
      <c r="WCX68" s="73"/>
      <c r="WCY68" s="73"/>
      <c r="WCZ68" s="73"/>
      <c r="WDA68" s="73"/>
      <c r="WDB68" s="73"/>
      <c r="WDC68" s="73"/>
      <c r="WDD68" s="73"/>
      <c r="WDE68" s="73"/>
      <c r="WDF68" s="73"/>
      <c r="WDG68" s="73"/>
      <c r="WDH68" s="73"/>
      <c r="WDI68" s="73"/>
      <c r="WDJ68" s="73"/>
      <c r="WDK68" s="73"/>
      <c r="WDL68" s="73"/>
      <c r="WDM68" s="73"/>
      <c r="WDN68" s="73"/>
      <c r="WDO68" s="73"/>
      <c r="WDP68" s="73"/>
      <c r="WDQ68" s="73"/>
      <c r="WDR68" s="73"/>
      <c r="WDS68" s="73"/>
      <c r="WDT68" s="73"/>
      <c r="WDU68" s="73"/>
      <c r="WDV68" s="73"/>
      <c r="WDW68" s="73"/>
      <c r="WDX68" s="73"/>
      <c r="WDY68" s="73"/>
      <c r="WDZ68" s="73"/>
      <c r="WEA68" s="73"/>
      <c r="WEB68" s="73"/>
      <c r="WEC68" s="73"/>
      <c r="WED68" s="73"/>
      <c r="WEE68" s="73"/>
      <c r="WEF68" s="73"/>
      <c r="WEG68" s="73"/>
      <c r="WEH68" s="73"/>
      <c r="WEI68" s="73"/>
      <c r="WEJ68" s="73"/>
      <c r="WEK68" s="73"/>
      <c r="WEL68" s="73"/>
      <c r="WEM68" s="73"/>
      <c r="WEN68" s="73"/>
      <c r="WEO68" s="73"/>
      <c r="WEP68" s="73"/>
      <c r="WEQ68" s="73"/>
      <c r="WER68" s="73"/>
      <c r="WES68" s="73"/>
      <c r="WET68" s="73"/>
      <c r="WEU68" s="73"/>
      <c r="WEV68" s="73"/>
      <c r="WEW68" s="73"/>
      <c r="WEX68" s="73"/>
      <c r="WEY68" s="73"/>
      <c r="WEZ68" s="73"/>
      <c r="WFA68" s="73"/>
      <c r="WFB68" s="73"/>
      <c r="WFC68" s="73"/>
      <c r="WFD68" s="73"/>
      <c r="WFE68" s="73"/>
      <c r="WFF68" s="73"/>
      <c r="WFG68" s="73"/>
      <c r="WFH68" s="73"/>
      <c r="WFI68" s="73"/>
      <c r="WFJ68" s="73"/>
      <c r="WFK68" s="73"/>
      <c r="WFL68" s="73"/>
      <c r="WFM68" s="73"/>
      <c r="WFN68" s="73"/>
      <c r="WFO68" s="73"/>
      <c r="WFP68" s="73"/>
      <c r="WFQ68" s="73"/>
      <c r="WFR68" s="73"/>
      <c r="WFS68" s="73"/>
      <c r="WFT68" s="73"/>
      <c r="WFU68" s="73"/>
      <c r="WFV68" s="73"/>
      <c r="WFW68" s="73"/>
      <c r="WFX68" s="73"/>
      <c r="WFY68" s="73"/>
      <c r="WFZ68" s="73"/>
      <c r="WGA68" s="73"/>
      <c r="WGB68" s="73"/>
      <c r="WGC68" s="73"/>
      <c r="WGD68" s="73"/>
      <c r="WGE68" s="73"/>
      <c r="WGF68" s="73"/>
      <c r="WGG68" s="73"/>
      <c r="WGH68" s="73"/>
      <c r="WGI68" s="73"/>
      <c r="WGJ68" s="73"/>
      <c r="WGK68" s="73"/>
      <c r="WGL68" s="73"/>
      <c r="WGM68" s="73"/>
      <c r="WGN68" s="73"/>
      <c r="WGO68" s="73"/>
      <c r="WGP68" s="73"/>
      <c r="WGQ68" s="73"/>
      <c r="WGR68" s="73"/>
      <c r="WGS68" s="73"/>
      <c r="WGT68" s="73"/>
      <c r="WGU68" s="73"/>
      <c r="WGV68" s="73"/>
      <c r="WGW68" s="73"/>
      <c r="WGX68" s="73"/>
      <c r="WGY68" s="73"/>
      <c r="WGZ68" s="73"/>
      <c r="WHA68" s="73"/>
      <c r="WHB68" s="73"/>
      <c r="WHC68" s="73"/>
      <c r="WHD68" s="73"/>
      <c r="WHE68" s="73"/>
      <c r="WHF68" s="73"/>
      <c r="WHG68" s="73"/>
      <c r="WHH68" s="73"/>
      <c r="WHI68" s="73"/>
      <c r="WHJ68" s="73"/>
      <c r="WHK68" s="73"/>
      <c r="WHL68" s="73"/>
      <c r="WHM68" s="73"/>
      <c r="WHN68" s="73"/>
      <c r="WHO68" s="73"/>
      <c r="WHP68" s="73"/>
      <c r="WHQ68" s="73"/>
      <c r="WHR68" s="73"/>
      <c r="WHS68" s="73"/>
      <c r="WHT68" s="73"/>
      <c r="WHU68" s="73"/>
      <c r="WHV68" s="73"/>
      <c r="WHW68" s="73"/>
      <c r="WHX68" s="73"/>
      <c r="WHY68" s="73"/>
      <c r="WHZ68" s="73"/>
      <c r="WIA68" s="73"/>
      <c r="WIB68" s="73"/>
      <c r="WIC68" s="73"/>
      <c r="WID68" s="73"/>
      <c r="WIE68" s="73"/>
      <c r="WIF68" s="73"/>
      <c r="WIG68" s="73"/>
      <c r="WIH68" s="73"/>
      <c r="WII68" s="73"/>
      <c r="WIJ68" s="73"/>
      <c r="WIK68" s="73"/>
      <c r="WIL68" s="73"/>
      <c r="WIM68" s="73"/>
      <c r="WIN68" s="73"/>
      <c r="WIO68" s="73"/>
      <c r="WIP68" s="73"/>
      <c r="WIQ68" s="73"/>
      <c r="WIR68" s="73"/>
      <c r="WIS68" s="73"/>
      <c r="WIT68" s="73"/>
      <c r="WIU68" s="73"/>
      <c r="WIV68" s="73"/>
      <c r="WIW68" s="73"/>
      <c r="WIX68" s="73"/>
      <c r="WIY68" s="73"/>
      <c r="WIZ68" s="73"/>
      <c r="WJA68" s="73"/>
      <c r="WJB68" s="73"/>
      <c r="WJC68" s="73"/>
      <c r="WJD68" s="73"/>
      <c r="WJE68" s="73"/>
      <c r="WJF68" s="73"/>
      <c r="WJG68" s="73"/>
      <c r="WJH68" s="73"/>
      <c r="WJI68" s="73"/>
      <c r="WJJ68" s="73"/>
      <c r="WJK68" s="73"/>
      <c r="WJL68" s="73"/>
      <c r="WJM68" s="73"/>
      <c r="WJN68" s="73"/>
      <c r="WJO68" s="73"/>
      <c r="WJP68" s="73"/>
      <c r="WJQ68" s="73"/>
      <c r="WJR68" s="73"/>
      <c r="WJS68" s="73"/>
      <c r="WJT68" s="73"/>
      <c r="WJU68" s="73"/>
      <c r="WJV68" s="73"/>
      <c r="WJW68" s="73"/>
      <c r="WJX68" s="73"/>
      <c r="WJY68" s="73"/>
      <c r="WJZ68" s="73"/>
      <c r="WKA68" s="73"/>
      <c r="WKB68" s="73"/>
      <c r="WKC68" s="73"/>
      <c r="WKD68" s="73"/>
      <c r="WKE68" s="73"/>
      <c r="WKF68" s="73"/>
      <c r="WKG68" s="73"/>
      <c r="WKH68" s="73"/>
      <c r="WKI68" s="73"/>
      <c r="WKJ68" s="73"/>
      <c r="WKK68" s="73"/>
      <c r="WKL68" s="73"/>
      <c r="WKM68" s="73"/>
      <c r="WKN68" s="73"/>
      <c r="WKO68" s="73"/>
      <c r="WKP68" s="73"/>
      <c r="WKQ68" s="73"/>
      <c r="WKR68" s="73"/>
      <c r="WKS68" s="73"/>
      <c r="WKT68" s="73"/>
      <c r="WKU68" s="73"/>
      <c r="WKV68" s="73"/>
      <c r="WKW68" s="73"/>
      <c r="WKX68" s="73"/>
      <c r="WKY68" s="73"/>
      <c r="WKZ68" s="73"/>
      <c r="WLA68" s="73"/>
      <c r="WLB68" s="73"/>
      <c r="WLC68" s="73"/>
      <c r="WLD68" s="73"/>
      <c r="WLE68" s="73"/>
      <c r="WLF68" s="73"/>
      <c r="WLG68" s="73"/>
      <c r="WLH68" s="73"/>
      <c r="WLI68" s="73"/>
      <c r="WLJ68" s="73"/>
      <c r="WLK68" s="73"/>
      <c r="WLL68" s="73"/>
      <c r="WLM68" s="73"/>
      <c r="WLN68" s="73"/>
      <c r="WLO68" s="73"/>
      <c r="WLP68" s="73"/>
      <c r="WLQ68" s="73"/>
      <c r="WLR68" s="73"/>
      <c r="WLS68" s="73"/>
      <c r="WLT68" s="73"/>
      <c r="WLU68" s="73"/>
      <c r="WLV68" s="73"/>
      <c r="WLW68" s="73"/>
      <c r="WLX68" s="73"/>
      <c r="WLY68" s="73"/>
      <c r="WLZ68" s="73"/>
      <c r="WMA68" s="73"/>
      <c r="WMB68" s="73"/>
      <c r="WMC68" s="73"/>
      <c r="WMD68" s="73"/>
      <c r="WME68" s="73"/>
      <c r="WMF68" s="73"/>
      <c r="WMG68" s="73"/>
      <c r="WMH68" s="73"/>
      <c r="WMI68" s="73"/>
      <c r="WMJ68" s="73"/>
      <c r="WMK68" s="73"/>
      <c r="WML68" s="73"/>
      <c r="WMM68" s="73"/>
      <c r="WMN68" s="73"/>
      <c r="WMO68" s="73"/>
      <c r="WMP68" s="73"/>
      <c r="WMQ68" s="73"/>
      <c r="WMR68" s="73"/>
      <c r="WMS68" s="73"/>
      <c r="WMT68" s="73"/>
      <c r="WMU68" s="73"/>
      <c r="WMV68" s="73"/>
      <c r="WMW68" s="73"/>
      <c r="WMX68" s="73"/>
      <c r="WMY68" s="73"/>
      <c r="WMZ68" s="73"/>
      <c r="WNA68" s="73"/>
      <c r="WNB68" s="73"/>
      <c r="WNC68" s="73"/>
      <c r="WND68" s="73"/>
      <c r="WNE68" s="73"/>
      <c r="WNF68" s="73"/>
      <c r="WNG68" s="73"/>
      <c r="WNH68" s="73"/>
      <c r="WNI68" s="73"/>
      <c r="WNJ68" s="73"/>
      <c r="WNK68" s="73"/>
      <c r="WNL68" s="73"/>
      <c r="WNM68" s="73"/>
      <c r="WNN68" s="73"/>
      <c r="WNO68" s="73"/>
      <c r="WNP68" s="73"/>
      <c r="WNQ68" s="73"/>
      <c r="WNR68" s="73"/>
      <c r="WNS68" s="73"/>
      <c r="WNT68" s="73"/>
      <c r="WNU68" s="73"/>
      <c r="WNV68" s="73"/>
      <c r="WNW68" s="73"/>
      <c r="WNX68" s="73"/>
      <c r="WNY68" s="73"/>
      <c r="WNZ68" s="73"/>
      <c r="WOA68" s="73"/>
      <c r="WOB68" s="73"/>
      <c r="WOC68" s="73"/>
      <c r="WOD68" s="73"/>
      <c r="WOE68" s="73"/>
      <c r="WOF68" s="73"/>
      <c r="WOG68" s="73"/>
      <c r="WOH68" s="73"/>
      <c r="WOI68" s="73"/>
      <c r="WOJ68" s="73"/>
      <c r="WOK68" s="73"/>
      <c r="WOL68" s="73"/>
      <c r="WOM68" s="73"/>
      <c r="WON68" s="73"/>
      <c r="WOO68" s="73"/>
      <c r="WOP68" s="73"/>
      <c r="WOQ68" s="73"/>
      <c r="WOR68" s="73"/>
      <c r="WOS68" s="73"/>
      <c r="WOT68" s="73"/>
      <c r="WOU68" s="73"/>
      <c r="WOV68" s="73"/>
      <c r="WOW68" s="73"/>
      <c r="WOX68" s="73"/>
      <c r="WOY68" s="73"/>
      <c r="WOZ68" s="73"/>
      <c r="WPA68" s="73"/>
      <c r="WPB68" s="73"/>
      <c r="WPC68" s="73"/>
      <c r="WPD68" s="73"/>
      <c r="WPE68" s="73"/>
      <c r="WPF68" s="73"/>
      <c r="WPG68" s="73"/>
      <c r="WPH68" s="73"/>
      <c r="WPI68" s="73"/>
      <c r="WPJ68" s="73"/>
      <c r="WPK68" s="73"/>
      <c r="WPL68" s="73"/>
      <c r="WPM68" s="73"/>
      <c r="WPN68" s="73"/>
      <c r="WPO68" s="73"/>
      <c r="WPP68" s="73"/>
      <c r="WPQ68" s="73"/>
      <c r="WPR68" s="73"/>
      <c r="WPS68" s="73"/>
      <c r="WPT68" s="73"/>
      <c r="WPU68" s="73"/>
      <c r="WPV68" s="73"/>
      <c r="WPW68" s="73"/>
      <c r="WPX68" s="73"/>
      <c r="WPY68" s="73"/>
      <c r="WPZ68" s="73"/>
      <c r="WQA68" s="73"/>
      <c r="WQB68" s="73"/>
      <c r="WQC68" s="73"/>
      <c r="WQD68" s="73"/>
      <c r="WQE68" s="73"/>
      <c r="WQF68" s="73"/>
      <c r="WQG68" s="73"/>
      <c r="WQH68" s="73"/>
      <c r="WQI68" s="73"/>
      <c r="WQJ68" s="73"/>
      <c r="WQK68" s="73"/>
      <c r="WQL68" s="73"/>
      <c r="WQM68" s="73"/>
      <c r="WQN68" s="73"/>
      <c r="WQO68" s="73"/>
      <c r="WQP68" s="73"/>
      <c r="WQQ68" s="73"/>
      <c r="WQR68" s="73"/>
      <c r="WQS68" s="73"/>
      <c r="WQT68" s="73"/>
      <c r="WQU68" s="73"/>
      <c r="WQV68" s="73"/>
      <c r="WQW68" s="73"/>
      <c r="WQX68" s="73"/>
      <c r="WQY68" s="73"/>
      <c r="WQZ68" s="73"/>
      <c r="WRA68" s="73"/>
      <c r="WRB68" s="73"/>
      <c r="WRC68" s="73"/>
    </row>
    <row r="69" spans="1:16019">
      <c r="F69" s="181"/>
      <c r="G69" s="181"/>
    </row>
  </sheetData>
  <sheetProtection password="CCC5" sheet="1" objects="1" scenarios="1"/>
  <mergeCells count="12">
    <mergeCell ref="B67:C67"/>
    <mergeCell ref="A1:L1"/>
    <mergeCell ref="B25:C25"/>
    <mergeCell ref="B28:C28"/>
    <mergeCell ref="B33:C33"/>
    <mergeCell ref="B37:C37"/>
    <mergeCell ref="B40:C40"/>
    <mergeCell ref="B45:C45"/>
    <mergeCell ref="B51:C51"/>
    <mergeCell ref="B56:C56"/>
    <mergeCell ref="B59:C59"/>
    <mergeCell ref="B64:C64"/>
  </mergeCells>
  <pageMargins left="0.5" right="0" top="0.5" bottom="0" header="0.39370078740157499" footer="3.9370078740157501E-2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77111117893"/>
  </sheetPr>
  <dimension ref="A1:K25"/>
  <sheetViews>
    <sheetView zoomScale="80" zoomScaleNormal="80" workbookViewId="0">
      <selection activeCell="F22" sqref="F22"/>
    </sheetView>
  </sheetViews>
  <sheetFormatPr defaultRowHeight="21"/>
  <cols>
    <col min="1" max="1" width="7.140625" style="186" bestFit="1" customWidth="1"/>
    <col min="2" max="2" width="29.42578125" style="186" customWidth="1"/>
    <col min="3" max="3" width="40.28515625" style="186" customWidth="1"/>
    <col min="4" max="6" width="18.7109375" style="186" bestFit="1" customWidth="1"/>
    <col min="7" max="7" width="19" style="186" bestFit="1" customWidth="1"/>
    <col min="8" max="8" width="19.85546875" style="186" bestFit="1" customWidth="1"/>
    <col min="9" max="9" width="22.85546875" style="188" bestFit="1" customWidth="1"/>
    <col min="10" max="10" width="9.140625" style="186"/>
    <col min="11" max="11" width="14.28515625" style="186" bestFit="1" customWidth="1"/>
    <col min="12" max="256" width="9.140625" style="186"/>
    <col min="257" max="257" width="7.140625" style="186" bestFit="1" customWidth="1"/>
    <col min="258" max="258" width="29.42578125" style="186" customWidth="1"/>
    <col min="259" max="259" width="40.28515625" style="186" customWidth="1"/>
    <col min="260" max="262" width="18.7109375" style="186" bestFit="1" customWidth="1"/>
    <col min="263" max="263" width="16.85546875" style="186" bestFit="1" customWidth="1"/>
    <col min="264" max="264" width="19.85546875" style="186" bestFit="1" customWidth="1"/>
    <col min="265" max="265" width="22.85546875" style="186" bestFit="1" customWidth="1"/>
    <col min="266" max="266" width="9.140625" style="186"/>
    <col min="267" max="267" width="14.28515625" style="186" bestFit="1" customWidth="1"/>
    <col min="268" max="512" width="9.140625" style="186"/>
    <col min="513" max="513" width="7.140625" style="186" bestFit="1" customWidth="1"/>
    <col min="514" max="514" width="29.42578125" style="186" customWidth="1"/>
    <col min="515" max="515" width="40.28515625" style="186" customWidth="1"/>
    <col min="516" max="518" width="18.7109375" style="186" bestFit="1" customWidth="1"/>
    <col min="519" max="519" width="16.85546875" style="186" bestFit="1" customWidth="1"/>
    <col min="520" max="520" width="19.85546875" style="186" bestFit="1" customWidth="1"/>
    <col min="521" max="521" width="22.85546875" style="186" bestFit="1" customWidth="1"/>
    <col min="522" max="522" width="9.140625" style="186"/>
    <col min="523" max="523" width="14.28515625" style="186" bestFit="1" customWidth="1"/>
    <col min="524" max="768" width="9.140625" style="186"/>
    <col min="769" max="769" width="7.140625" style="186" bestFit="1" customWidth="1"/>
    <col min="770" max="770" width="29.42578125" style="186" customWidth="1"/>
    <col min="771" max="771" width="40.28515625" style="186" customWidth="1"/>
    <col min="772" max="774" width="18.7109375" style="186" bestFit="1" customWidth="1"/>
    <col min="775" max="775" width="16.85546875" style="186" bestFit="1" customWidth="1"/>
    <col min="776" max="776" width="19.85546875" style="186" bestFit="1" customWidth="1"/>
    <col min="777" max="777" width="22.85546875" style="186" bestFit="1" customWidth="1"/>
    <col min="778" max="778" width="9.140625" style="186"/>
    <col min="779" max="779" width="14.28515625" style="186" bestFit="1" customWidth="1"/>
    <col min="780" max="1024" width="9.140625" style="186"/>
    <col min="1025" max="1025" width="7.140625" style="186" bestFit="1" customWidth="1"/>
    <col min="1026" max="1026" width="29.42578125" style="186" customWidth="1"/>
    <col min="1027" max="1027" width="40.28515625" style="186" customWidth="1"/>
    <col min="1028" max="1030" width="18.7109375" style="186" bestFit="1" customWidth="1"/>
    <col min="1031" max="1031" width="16.85546875" style="186" bestFit="1" customWidth="1"/>
    <col min="1032" max="1032" width="19.85546875" style="186" bestFit="1" customWidth="1"/>
    <col min="1033" max="1033" width="22.85546875" style="186" bestFit="1" customWidth="1"/>
    <col min="1034" max="1034" width="9.140625" style="186"/>
    <col min="1035" max="1035" width="14.28515625" style="186" bestFit="1" customWidth="1"/>
    <col min="1036" max="1280" width="9.140625" style="186"/>
    <col min="1281" max="1281" width="7.140625" style="186" bestFit="1" customWidth="1"/>
    <col min="1282" max="1282" width="29.42578125" style="186" customWidth="1"/>
    <col min="1283" max="1283" width="40.28515625" style="186" customWidth="1"/>
    <col min="1284" max="1286" width="18.7109375" style="186" bestFit="1" customWidth="1"/>
    <col min="1287" max="1287" width="16.85546875" style="186" bestFit="1" customWidth="1"/>
    <col min="1288" max="1288" width="19.85546875" style="186" bestFit="1" customWidth="1"/>
    <col min="1289" max="1289" width="22.85546875" style="186" bestFit="1" customWidth="1"/>
    <col min="1290" max="1290" width="9.140625" style="186"/>
    <col min="1291" max="1291" width="14.28515625" style="186" bestFit="1" customWidth="1"/>
    <col min="1292" max="1536" width="9.140625" style="186"/>
    <col min="1537" max="1537" width="7.140625" style="186" bestFit="1" customWidth="1"/>
    <col min="1538" max="1538" width="29.42578125" style="186" customWidth="1"/>
    <col min="1539" max="1539" width="40.28515625" style="186" customWidth="1"/>
    <col min="1540" max="1542" width="18.7109375" style="186" bestFit="1" customWidth="1"/>
    <col min="1543" max="1543" width="16.85546875" style="186" bestFit="1" customWidth="1"/>
    <col min="1544" max="1544" width="19.85546875" style="186" bestFit="1" customWidth="1"/>
    <col min="1545" max="1545" width="22.85546875" style="186" bestFit="1" customWidth="1"/>
    <col min="1546" max="1546" width="9.140625" style="186"/>
    <col min="1547" max="1547" width="14.28515625" style="186" bestFit="1" customWidth="1"/>
    <col min="1548" max="1792" width="9.140625" style="186"/>
    <col min="1793" max="1793" width="7.140625" style="186" bestFit="1" customWidth="1"/>
    <col min="1794" max="1794" width="29.42578125" style="186" customWidth="1"/>
    <col min="1795" max="1795" width="40.28515625" style="186" customWidth="1"/>
    <col min="1796" max="1798" width="18.7109375" style="186" bestFit="1" customWidth="1"/>
    <col min="1799" max="1799" width="16.85546875" style="186" bestFit="1" customWidth="1"/>
    <col min="1800" max="1800" width="19.85546875" style="186" bestFit="1" customWidth="1"/>
    <col min="1801" max="1801" width="22.85546875" style="186" bestFit="1" customWidth="1"/>
    <col min="1802" max="1802" width="9.140625" style="186"/>
    <col min="1803" max="1803" width="14.28515625" style="186" bestFit="1" customWidth="1"/>
    <col min="1804" max="2048" width="9.140625" style="186"/>
    <col min="2049" max="2049" width="7.140625" style="186" bestFit="1" customWidth="1"/>
    <col min="2050" max="2050" width="29.42578125" style="186" customWidth="1"/>
    <col min="2051" max="2051" width="40.28515625" style="186" customWidth="1"/>
    <col min="2052" max="2054" width="18.7109375" style="186" bestFit="1" customWidth="1"/>
    <col min="2055" max="2055" width="16.85546875" style="186" bestFit="1" customWidth="1"/>
    <col min="2056" max="2056" width="19.85546875" style="186" bestFit="1" customWidth="1"/>
    <col min="2057" max="2057" width="22.85546875" style="186" bestFit="1" customWidth="1"/>
    <col min="2058" max="2058" width="9.140625" style="186"/>
    <col min="2059" max="2059" width="14.28515625" style="186" bestFit="1" customWidth="1"/>
    <col min="2060" max="2304" width="9.140625" style="186"/>
    <col min="2305" max="2305" width="7.140625" style="186" bestFit="1" customWidth="1"/>
    <col min="2306" max="2306" width="29.42578125" style="186" customWidth="1"/>
    <col min="2307" max="2307" width="40.28515625" style="186" customWidth="1"/>
    <col min="2308" max="2310" width="18.7109375" style="186" bestFit="1" customWidth="1"/>
    <col min="2311" max="2311" width="16.85546875" style="186" bestFit="1" customWidth="1"/>
    <col min="2312" max="2312" width="19.85546875" style="186" bestFit="1" customWidth="1"/>
    <col min="2313" max="2313" width="22.85546875" style="186" bestFit="1" customWidth="1"/>
    <col min="2314" max="2314" width="9.140625" style="186"/>
    <col min="2315" max="2315" width="14.28515625" style="186" bestFit="1" customWidth="1"/>
    <col min="2316" max="2560" width="9.140625" style="186"/>
    <col min="2561" max="2561" width="7.140625" style="186" bestFit="1" customWidth="1"/>
    <col min="2562" max="2562" width="29.42578125" style="186" customWidth="1"/>
    <col min="2563" max="2563" width="40.28515625" style="186" customWidth="1"/>
    <col min="2564" max="2566" width="18.7109375" style="186" bestFit="1" customWidth="1"/>
    <col min="2567" max="2567" width="16.85546875" style="186" bestFit="1" customWidth="1"/>
    <col min="2568" max="2568" width="19.85546875" style="186" bestFit="1" customWidth="1"/>
    <col min="2569" max="2569" width="22.85546875" style="186" bestFit="1" customWidth="1"/>
    <col min="2570" max="2570" width="9.140625" style="186"/>
    <col min="2571" max="2571" width="14.28515625" style="186" bestFit="1" customWidth="1"/>
    <col min="2572" max="2816" width="9.140625" style="186"/>
    <col min="2817" max="2817" width="7.140625" style="186" bestFit="1" customWidth="1"/>
    <col min="2818" max="2818" width="29.42578125" style="186" customWidth="1"/>
    <col min="2819" max="2819" width="40.28515625" style="186" customWidth="1"/>
    <col min="2820" max="2822" width="18.7109375" style="186" bestFit="1" customWidth="1"/>
    <col min="2823" max="2823" width="16.85546875" style="186" bestFit="1" customWidth="1"/>
    <col min="2824" max="2824" width="19.85546875" style="186" bestFit="1" customWidth="1"/>
    <col min="2825" max="2825" width="22.85546875" style="186" bestFit="1" customWidth="1"/>
    <col min="2826" max="2826" width="9.140625" style="186"/>
    <col min="2827" max="2827" width="14.28515625" style="186" bestFit="1" customWidth="1"/>
    <col min="2828" max="3072" width="9.140625" style="186"/>
    <col min="3073" max="3073" width="7.140625" style="186" bestFit="1" customWidth="1"/>
    <col min="3074" max="3074" width="29.42578125" style="186" customWidth="1"/>
    <col min="3075" max="3075" width="40.28515625" style="186" customWidth="1"/>
    <col min="3076" max="3078" width="18.7109375" style="186" bestFit="1" customWidth="1"/>
    <col min="3079" max="3079" width="16.85546875" style="186" bestFit="1" customWidth="1"/>
    <col min="3080" max="3080" width="19.85546875" style="186" bestFit="1" customWidth="1"/>
    <col min="3081" max="3081" width="22.85546875" style="186" bestFit="1" customWidth="1"/>
    <col min="3082" max="3082" width="9.140625" style="186"/>
    <col min="3083" max="3083" width="14.28515625" style="186" bestFit="1" customWidth="1"/>
    <col min="3084" max="3328" width="9.140625" style="186"/>
    <col min="3329" max="3329" width="7.140625" style="186" bestFit="1" customWidth="1"/>
    <col min="3330" max="3330" width="29.42578125" style="186" customWidth="1"/>
    <col min="3331" max="3331" width="40.28515625" style="186" customWidth="1"/>
    <col min="3332" max="3334" width="18.7109375" style="186" bestFit="1" customWidth="1"/>
    <col min="3335" max="3335" width="16.85546875" style="186" bestFit="1" customWidth="1"/>
    <col min="3336" max="3336" width="19.85546875" style="186" bestFit="1" customWidth="1"/>
    <col min="3337" max="3337" width="22.85546875" style="186" bestFit="1" customWidth="1"/>
    <col min="3338" max="3338" width="9.140625" style="186"/>
    <col min="3339" max="3339" width="14.28515625" style="186" bestFit="1" customWidth="1"/>
    <col min="3340" max="3584" width="9.140625" style="186"/>
    <col min="3585" max="3585" width="7.140625" style="186" bestFit="1" customWidth="1"/>
    <col min="3586" max="3586" width="29.42578125" style="186" customWidth="1"/>
    <col min="3587" max="3587" width="40.28515625" style="186" customWidth="1"/>
    <col min="3588" max="3590" width="18.7109375" style="186" bestFit="1" customWidth="1"/>
    <col min="3591" max="3591" width="16.85546875" style="186" bestFit="1" customWidth="1"/>
    <col min="3592" max="3592" width="19.85546875" style="186" bestFit="1" customWidth="1"/>
    <col min="3593" max="3593" width="22.85546875" style="186" bestFit="1" customWidth="1"/>
    <col min="3594" max="3594" width="9.140625" style="186"/>
    <col min="3595" max="3595" width="14.28515625" style="186" bestFit="1" customWidth="1"/>
    <col min="3596" max="3840" width="9.140625" style="186"/>
    <col min="3841" max="3841" width="7.140625" style="186" bestFit="1" customWidth="1"/>
    <col min="3842" max="3842" width="29.42578125" style="186" customWidth="1"/>
    <col min="3843" max="3843" width="40.28515625" style="186" customWidth="1"/>
    <col min="3844" max="3846" width="18.7109375" style="186" bestFit="1" customWidth="1"/>
    <col min="3847" max="3847" width="16.85546875" style="186" bestFit="1" customWidth="1"/>
    <col min="3848" max="3848" width="19.85546875" style="186" bestFit="1" customWidth="1"/>
    <col min="3849" max="3849" width="22.85546875" style="186" bestFit="1" customWidth="1"/>
    <col min="3850" max="3850" width="9.140625" style="186"/>
    <col min="3851" max="3851" width="14.28515625" style="186" bestFit="1" customWidth="1"/>
    <col min="3852" max="4096" width="9.140625" style="186"/>
    <col min="4097" max="4097" width="7.140625" style="186" bestFit="1" customWidth="1"/>
    <col min="4098" max="4098" width="29.42578125" style="186" customWidth="1"/>
    <col min="4099" max="4099" width="40.28515625" style="186" customWidth="1"/>
    <col min="4100" max="4102" width="18.7109375" style="186" bestFit="1" customWidth="1"/>
    <col min="4103" max="4103" width="16.85546875" style="186" bestFit="1" customWidth="1"/>
    <col min="4104" max="4104" width="19.85546875" style="186" bestFit="1" customWidth="1"/>
    <col min="4105" max="4105" width="22.85546875" style="186" bestFit="1" customWidth="1"/>
    <col min="4106" max="4106" width="9.140625" style="186"/>
    <col min="4107" max="4107" width="14.28515625" style="186" bestFit="1" customWidth="1"/>
    <col min="4108" max="4352" width="9.140625" style="186"/>
    <col min="4353" max="4353" width="7.140625" style="186" bestFit="1" customWidth="1"/>
    <col min="4354" max="4354" width="29.42578125" style="186" customWidth="1"/>
    <col min="4355" max="4355" width="40.28515625" style="186" customWidth="1"/>
    <col min="4356" max="4358" width="18.7109375" style="186" bestFit="1" customWidth="1"/>
    <col min="4359" max="4359" width="16.85546875" style="186" bestFit="1" customWidth="1"/>
    <col min="4360" max="4360" width="19.85546875" style="186" bestFit="1" customWidth="1"/>
    <col min="4361" max="4361" width="22.85546875" style="186" bestFit="1" customWidth="1"/>
    <col min="4362" max="4362" width="9.140625" style="186"/>
    <col min="4363" max="4363" width="14.28515625" style="186" bestFit="1" customWidth="1"/>
    <col min="4364" max="4608" width="9.140625" style="186"/>
    <col min="4609" max="4609" width="7.140625" style="186" bestFit="1" customWidth="1"/>
    <col min="4610" max="4610" width="29.42578125" style="186" customWidth="1"/>
    <col min="4611" max="4611" width="40.28515625" style="186" customWidth="1"/>
    <col min="4612" max="4614" width="18.7109375" style="186" bestFit="1" customWidth="1"/>
    <col min="4615" max="4615" width="16.85546875" style="186" bestFit="1" customWidth="1"/>
    <col min="4616" max="4616" width="19.85546875" style="186" bestFit="1" customWidth="1"/>
    <col min="4617" max="4617" width="22.85546875" style="186" bestFit="1" customWidth="1"/>
    <col min="4618" max="4618" width="9.140625" style="186"/>
    <col min="4619" max="4619" width="14.28515625" style="186" bestFit="1" customWidth="1"/>
    <col min="4620" max="4864" width="9.140625" style="186"/>
    <col min="4865" max="4865" width="7.140625" style="186" bestFit="1" customWidth="1"/>
    <col min="4866" max="4866" width="29.42578125" style="186" customWidth="1"/>
    <col min="4867" max="4867" width="40.28515625" style="186" customWidth="1"/>
    <col min="4868" max="4870" width="18.7109375" style="186" bestFit="1" customWidth="1"/>
    <col min="4871" max="4871" width="16.85546875" style="186" bestFit="1" customWidth="1"/>
    <col min="4872" max="4872" width="19.85546875" style="186" bestFit="1" customWidth="1"/>
    <col min="4873" max="4873" width="22.85546875" style="186" bestFit="1" customWidth="1"/>
    <col min="4874" max="4874" width="9.140625" style="186"/>
    <col min="4875" max="4875" width="14.28515625" style="186" bestFit="1" customWidth="1"/>
    <col min="4876" max="5120" width="9.140625" style="186"/>
    <col min="5121" max="5121" width="7.140625" style="186" bestFit="1" customWidth="1"/>
    <col min="5122" max="5122" width="29.42578125" style="186" customWidth="1"/>
    <col min="5123" max="5123" width="40.28515625" style="186" customWidth="1"/>
    <col min="5124" max="5126" width="18.7109375" style="186" bestFit="1" customWidth="1"/>
    <col min="5127" max="5127" width="16.85546875" style="186" bestFit="1" customWidth="1"/>
    <col min="5128" max="5128" width="19.85546875" style="186" bestFit="1" customWidth="1"/>
    <col min="5129" max="5129" width="22.85546875" style="186" bestFit="1" customWidth="1"/>
    <col min="5130" max="5130" width="9.140625" style="186"/>
    <col min="5131" max="5131" width="14.28515625" style="186" bestFit="1" customWidth="1"/>
    <col min="5132" max="5376" width="9.140625" style="186"/>
    <col min="5377" max="5377" width="7.140625" style="186" bestFit="1" customWidth="1"/>
    <col min="5378" max="5378" width="29.42578125" style="186" customWidth="1"/>
    <col min="5379" max="5379" width="40.28515625" style="186" customWidth="1"/>
    <col min="5380" max="5382" width="18.7109375" style="186" bestFit="1" customWidth="1"/>
    <col min="5383" max="5383" width="16.85546875" style="186" bestFit="1" customWidth="1"/>
    <col min="5384" max="5384" width="19.85546875" style="186" bestFit="1" customWidth="1"/>
    <col min="5385" max="5385" width="22.85546875" style="186" bestFit="1" customWidth="1"/>
    <col min="5386" max="5386" width="9.140625" style="186"/>
    <col min="5387" max="5387" width="14.28515625" style="186" bestFit="1" customWidth="1"/>
    <col min="5388" max="5632" width="9.140625" style="186"/>
    <col min="5633" max="5633" width="7.140625" style="186" bestFit="1" customWidth="1"/>
    <col min="5634" max="5634" width="29.42578125" style="186" customWidth="1"/>
    <col min="5635" max="5635" width="40.28515625" style="186" customWidth="1"/>
    <col min="5636" max="5638" width="18.7109375" style="186" bestFit="1" customWidth="1"/>
    <col min="5639" max="5639" width="16.85546875" style="186" bestFit="1" customWidth="1"/>
    <col min="5640" max="5640" width="19.85546875" style="186" bestFit="1" customWidth="1"/>
    <col min="5641" max="5641" width="22.85546875" style="186" bestFit="1" customWidth="1"/>
    <col min="5642" max="5642" width="9.140625" style="186"/>
    <col min="5643" max="5643" width="14.28515625" style="186" bestFit="1" customWidth="1"/>
    <col min="5644" max="5888" width="9.140625" style="186"/>
    <col min="5889" max="5889" width="7.140625" style="186" bestFit="1" customWidth="1"/>
    <col min="5890" max="5890" width="29.42578125" style="186" customWidth="1"/>
    <col min="5891" max="5891" width="40.28515625" style="186" customWidth="1"/>
    <col min="5892" max="5894" width="18.7109375" style="186" bestFit="1" customWidth="1"/>
    <col min="5895" max="5895" width="16.85546875" style="186" bestFit="1" customWidth="1"/>
    <col min="5896" max="5896" width="19.85546875" style="186" bestFit="1" customWidth="1"/>
    <col min="5897" max="5897" width="22.85546875" style="186" bestFit="1" customWidth="1"/>
    <col min="5898" max="5898" width="9.140625" style="186"/>
    <col min="5899" max="5899" width="14.28515625" style="186" bestFit="1" customWidth="1"/>
    <col min="5900" max="6144" width="9.140625" style="186"/>
    <col min="6145" max="6145" width="7.140625" style="186" bestFit="1" customWidth="1"/>
    <col min="6146" max="6146" width="29.42578125" style="186" customWidth="1"/>
    <col min="6147" max="6147" width="40.28515625" style="186" customWidth="1"/>
    <col min="6148" max="6150" width="18.7109375" style="186" bestFit="1" customWidth="1"/>
    <col min="6151" max="6151" width="16.85546875" style="186" bestFit="1" customWidth="1"/>
    <col min="6152" max="6152" width="19.85546875" style="186" bestFit="1" customWidth="1"/>
    <col min="6153" max="6153" width="22.85546875" style="186" bestFit="1" customWidth="1"/>
    <col min="6154" max="6154" width="9.140625" style="186"/>
    <col min="6155" max="6155" width="14.28515625" style="186" bestFit="1" customWidth="1"/>
    <col min="6156" max="6400" width="9.140625" style="186"/>
    <col min="6401" max="6401" width="7.140625" style="186" bestFit="1" customWidth="1"/>
    <col min="6402" max="6402" width="29.42578125" style="186" customWidth="1"/>
    <col min="6403" max="6403" width="40.28515625" style="186" customWidth="1"/>
    <col min="6404" max="6406" width="18.7109375" style="186" bestFit="1" customWidth="1"/>
    <col min="6407" max="6407" width="16.85546875" style="186" bestFit="1" customWidth="1"/>
    <col min="6408" max="6408" width="19.85546875" style="186" bestFit="1" customWidth="1"/>
    <col min="6409" max="6409" width="22.85546875" style="186" bestFit="1" customWidth="1"/>
    <col min="6410" max="6410" width="9.140625" style="186"/>
    <col min="6411" max="6411" width="14.28515625" style="186" bestFit="1" customWidth="1"/>
    <col min="6412" max="6656" width="9.140625" style="186"/>
    <col min="6657" max="6657" width="7.140625" style="186" bestFit="1" customWidth="1"/>
    <col min="6658" max="6658" width="29.42578125" style="186" customWidth="1"/>
    <col min="6659" max="6659" width="40.28515625" style="186" customWidth="1"/>
    <col min="6660" max="6662" width="18.7109375" style="186" bestFit="1" customWidth="1"/>
    <col min="6663" max="6663" width="16.85546875" style="186" bestFit="1" customWidth="1"/>
    <col min="6664" max="6664" width="19.85546875" style="186" bestFit="1" customWidth="1"/>
    <col min="6665" max="6665" width="22.85546875" style="186" bestFit="1" customWidth="1"/>
    <col min="6666" max="6666" width="9.140625" style="186"/>
    <col min="6667" max="6667" width="14.28515625" style="186" bestFit="1" customWidth="1"/>
    <col min="6668" max="6912" width="9.140625" style="186"/>
    <col min="6913" max="6913" width="7.140625" style="186" bestFit="1" customWidth="1"/>
    <col min="6914" max="6914" width="29.42578125" style="186" customWidth="1"/>
    <col min="6915" max="6915" width="40.28515625" style="186" customWidth="1"/>
    <col min="6916" max="6918" width="18.7109375" style="186" bestFit="1" customWidth="1"/>
    <col min="6919" max="6919" width="16.85546875" style="186" bestFit="1" customWidth="1"/>
    <col min="6920" max="6920" width="19.85546875" style="186" bestFit="1" customWidth="1"/>
    <col min="6921" max="6921" width="22.85546875" style="186" bestFit="1" customWidth="1"/>
    <col min="6922" max="6922" width="9.140625" style="186"/>
    <col min="6923" max="6923" width="14.28515625" style="186" bestFit="1" customWidth="1"/>
    <col min="6924" max="7168" width="9.140625" style="186"/>
    <col min="7169" max="7169" width="7.140625" style="186" bestFit="1" customWidth="1"/>
    <col min="7170" max="7170" width="29.42578125" style="186" customWidth="1"/>
    <col min="7171" max="7171" width="40.28515625" style="186" customWidth="1"/>
    <col min="7172" max="7174" width="18.7109375" style="186" bestFit="1" customWidth="1"/>
    <col min="7175" max="7175" width="16.85546875" style="186" bestFit="1" customWidth="1"/>
    <col min="7176" max="7176" width="19.85546875" style="186" bestFit="1" customWidth="1"/>
    <col min="7177" max="7177" width="22.85546875" style="186" bestFit="1" customWidth="1"/>
    <col min="7178" max="7178" width="9.140625" style="186"/>
    <col min="7179" max="7179" width="14.28515625" style="186" bestFit="1" customWidth="1"/>
    <col min="7180" max="7424" width="9.140625" style="186"/>
    <col min="7425" max="7425" width="7.140625" style="186" bestFit="1" customWidth="1"/>
    <col min="7426" max="7426" width="29.42578125" style="186" customWidth="1"/>
    <col min="7427" max="7427" width="40.28515625" style="186" customWidth="1"/>
    <col min="7428" max="7430" width="18.7109375" style="186" bestFit="1" customWidth="1"/>
    <col min="7431" max="7431" width="16.85546875" style="186" bestFit="1" customWidth="1"/>
    <col min="7432" max="7432" width="19.85546875" style="186" bestFit="1" customWidth="1"/>
    <col min="7433" max="7433" width="22.85546875" style="186" bestFit="1" customWidth="1"/>
    <col min="7434" max="7434" width="9.140625" style="186"/>
    <col min="7435" max="7435" width="14.28515625" style="186" bestFit="1" customWidth="1"/>
    <col min="7436" max="7680" width="9.140625" style="186"/>
    <col min="7681" max="7681" width="7.140625" style="186" bestFit="1" customWidth="1"/>
    <col min="7682" max="7682" width="29.42578125" style="186" customWidth="1"/>
    <col min="7683" max="7683" width="40.28515625" style="186" customWidth="1"/>
    <col min="7684" max="7686" width="18.7109375" style="186" bestFit="1" customWidth="1"/>
    <col min="7687" max="7687" width="16.85546875" style="186" bestFit="1" customWidth="1"/>
    <col min="7688" max="7688" width="19.85546875" style="186" bestFit="1" customWidth="1"/>
    <col min="7689" max="7689" width="22.85546875" style="186" bestFit="1" customWidth="1"/>
    <col min="7690" max="7690" width="9.140625" style="186"/>
    <col min="7691" max="7691" width="14.28515625" style="186" bestFit="1" customWidth="1"/>
    <col min="7692" max="7936" width="9.140625" style="186"/>
    <col min="7937" max="7937" width="7.140625" style="186" bestFit="1" customWidth="1"/>
    <col min="7938" max="7938" width="29.42578125" style="186" customWidth="1"/>
    <col min="7939" max="7939" width="40.28515625" style="186" customWidth="1"/>
    <col min="7940" max="7942" width="18.7109375" style="186" bestFit="1" customWidth="1"/>
    <col min="7943" max="7943" width="16.85546875" style="186" bestFit="1" customWidth="1"/>
    <col min="7944" max="7944" width="19.85546875" style="186" bestFit="1" customWidth="1"/>
    <col min="7945" max="7945" width="22.85546875" style="186" bestFit="1" customWidth="1"/>
    <col min="7946" max="7946" width="9.140625" style="186"/>
    <col min="7947" max="7947" width="14.28515625" style="186" bestFit="1" customWidth="1"/>
    <col min="7948" max="8192" width="9.140625" style="186"/>
    <col min="8193" max="8193" width="7.140625" style="186" bestFit="1" customWidth="1"/>
    <col min="8194" max="8194" width="29.42578125" style="186" customWidth="1"/>
    <col min="8195" max="8195" width="40.28515625" style="186" customWidth="1"/>
    <col min="8196" max="8198" width="18.7109375" style="186" bestFit="1" customWidth="1"/>
    <col min="8199" max="8199" width="16.85546875" style="186" bestFit="1" customWidth="1"/>
    <col min="8200" max="8200" width="19.85546875" style="186" bestFit="1" customWidth="1"/>
    <col min="8201" max="8201" width="22.85546875" style="186" bestFit="1" customWidth="1"/>
    <col min="8202" max="8202" width="9.140625" style="186"/>
    <col min="8203" max="8203" width="14.28515625" style="186" bestFit="1" customWidth="1"/>
    <col min="8204" max="8448" width="9.140625" style="186"/>
    <col min="8449" max="8449" width="7.140625" style="186" bestFit="1" customWidth="1"/>
    <col min="8450" max="8450" width="29.42578125" style="186" customWidth="1"/>
    <col min="8451" max="8451" width="40.28515625" style="186" customWidth="1"/>
    <col min="8452" max="8454" width="18.7109375" style="186" bestFit="1" customWidth="1"/>
    <col min="8455" max="8455" width="16.85546875" style="186" bestFit="1" customWidth="1"/>
    <col min="8456" max="8456" width="19.85546875" style="186" bestFit="1" customWidth="1"/>
    <col min="8457" max="8457" width="22.85546875" style="186" bestFit="1" customWidth="1"/>
    <col min="8458" max="8458" width="9.140625" style="186"/>
    <col min="8459" max="8459" width="14.28515625" style="186" bestFit="1" customWidth="1"/>
    <col min="8460" max="8704" width="9.140625" style="186"/>
    <col min="8705" max="8705" width="7.140625" style="186" bestFit="1" customWidth="1"/>
    <col min="8706" max="8706" width="29.42578125" style="186" customWidth="1"/>
    <col min="8707" max="8707" width="40.28515625" style="186" customWidth="1"/>
    <col min="8708" max="8710" width="18.7109375" style="186" bestFit="1" customWidth="1"/>
    <col min="8711" max="8711" width="16.85546875" style="186" bestFit="1" customWidth="1"/>
    <col min="8712" max="8712" width="19.85546875" style="186" bestFit="1" customWidth="1"/>
    <col min="8713" max="8713" width="22.85546875" style="186" bestFit="1" customWidth="1"/>
    <col min="8714" max="8714" width="9.140625" style="186"/>
    <col min="8715" max="8715" width="14.28515625" style="186" bestFit="1" customWidth="1"/>
    <col min="8716" max="8960" width="9.140625" style="186"/>
    <col min="8961" max="8961" width="7.140625" style="186" bestFit="1" customWidth="1"/>
    <col min="8962" max="8962" width="29.42578125" style="186" customWidth="1"/>
    <col min="8963" max="8963" width="40.28515625" style="186" customWidth="1"/>
    <col min="8964" max="8966" width="18.7109375" style="186" bestFit="1" customWidth="1"/>
    <col min="8967" max="8967" width="16.85546875" style="186" bestFit="1" customWidth="1"/>
    <col min="8968" max="8968" width="19.85546875" style="186" bestFit="1" customWidth="1"/>
    <col min="8969" max="8969" width="22.85546875" style="186" bestFit="1" customWidth="1"/>
    <col min="8970" max="8970" width="9.140625" style="186"/>
    <col min="8971" max="8971" width="14.28515625" style="186" bestFit="1" customWidth="1"/>
    <col min="8972" max="9216" width="9.140625" style="186"/>
    <col min="9217" max="9217" width="7.140625" style="186" bestFit="1" customWidth="1"/>
    <col min="9218" max="9218" width="29.42578125" style="186" customWidth="1"/>
    <col min="9219" max="9219" width="40.28515625" style="186" customWidth="1"/>
    <col min="9220" max="9222" width="18.7109375" style="186" bestFit="1" customWidth="1"/>
    <col min="9223" max="9223" width="16.85546875" style="186" bestFit="1" customWidth="1"/>
    <col min="9224" max="9224" width="19.85546875" style="186" bestFit="1" customWidth="1"/>
    <col min="9225" max="9225" width="22.85546875" style="186" bestFit="1" customWidth="1"/>
    <col min="9226" max="9226" width="9.140625" style="186"/>
    <col min="9227" max="9227" width="14.28515625" style="186" bestFit="1" customWidth="1"/>
    <col min="9228" max="9472" width="9.140625" style="186"/>
    <col min="9473" max="9473" width="7.140625" style="186" bestFit="1" customWidth="1"/>
    <col min="9474" max="9474" width="29.42578125" style="186" customWidth="1"/>
    <col min="9475" max="9475" width="40.28515625" style="186" customWidth="1"/>
    <col min="9476" max="9478" width="18.7109375" style="186" bestFit="1" customWidth="1"/>
    <col min="9479" max="9479" width="16.85546875" style="186" bestFit="1" customWidth="1"/>
    <col min="9480" max="9480" width="19.85546875" style="186" bestFit="1" customWidth="1"/>
    <col min="9481" max="9481" width="22.85546875" style="186" bestFit="1" customWidth="1"/>
    <col min="9482" max="9482" width="9.140625" style="186"/>
    <col min="9483" max="9483" width="14.28515625" style="186" bestFit="1" customWidth="1"/>
    <col min="9484" max="9728" width="9.140625" style="186"/>
    <col min="9729" max="9729" width="7.140625" style="186" bestFit="1" customWidth="1"/>
    <col min="9730" max="9730" width="29.42578125" style="186" customWidth="1"/>
    <col min="9731" max="9731" width="40.28515625" style="186" customWidth="1"/>
    <col min="9732" max="9734" width="18.7109375" style="186" bestFit="1" customWidth="1"/>
    <col min="9735" max="9735" width="16.85546875" style="186" bestFit="1" customWidth="1"/>
    <col min="9736" max="9736" width="19.85546875" style="186" bestFit="1" customWidth="1"/>
    <col min="9737" max="9737" width="22.85546875" style="186" bestFit="1" customWidth="1"/>
    <col min="9738" max="9738" width="9.140625" style="186"/>
    <col min="9739" max="9739" width="14.28515625" style="186" bestFit="1" customWidth="1"/>
    <col min="9740" max="9984" width="9.140625" style="186"/>
    <col min="9985" max="9985" width="7.140625" style="186" bestFit="1" customWidth="1"/>
    <col min="9986" max="9986" width="29.42578125" style="186" customWidth="1"/>
    <col min="9987" max="9987" width="40.28515625" style="186" customWidth="1"/>
    <col min="9988" max="9990" width="18.7109375" style="186" bestFit="1" customWidth="1"/>
    <col min="9991" max="9991" width="16.85546875" style="186" bestFit="1" customWidth="1"/>
    <col min="9992" max="9992" width="19.85546875" style="186" bestFit="1" customWidth="1"/>
    <col min="9993" max="9993" width="22.85546875" style="186" bestFit="1" customWidth="1"/>
    <col min="9994" max="9994" width="9.140625" style="186"/>
    <col min="9995" max="9995" width="14.28515625" style="186" bestFit="1" customWidth="1"/>
    <col min="9996" max="10240" width="9.140625" style="186"/>
    <col min="10241" max="10241" width="7.140625" style="186" bestFit="1" customWidth="1"/>
    <col min="10242" max="10242" width="29.42578125" style="186" customWidth="1"/>
    <col min="10243" max="10243" width="40.28515625" style="186" customWidth="1"/>
    <col min="10244" max="10246" width="18.7109375" style="186" bestFit="1" customWidth="1"/>
    <col min="10247" max="10247" width="16.85546875" style="186" bestFit="1" customWidth="1"/>
    <col min="10248" max="10248" width="19.85546875" style="186" bestFit="1" customWidth="1"/>
    <col min="10249" max="10249" width="22.85546875" style="186" bestFit="1" customWidth="1"/>
    <col min="10250" max="10250" width="9.140625" style="186"/>
    <col min="10251" max="10251" width="14.28515625" style="186" bestFit="1" customWidth="1"/>
    <col min="10252" max="10496" width="9.140625" style="186"/>
    <col min="10497" max="10497" width="7.140625" style="186" bestFit="1" customWidth="1"/>
    <col min="10498" max="10498" width="29.42578125" style="186" customWidth="1"/>
    <col min="10499" max="10499" width="40.28515625" style="186" customWidth="1"/>
    <col min="10500" max="10502" width="18.7109375" style="186" bestFit="1" customWidth="1"/>
    <col min="10503" max="10503" width="16.85546875" style="186" bestFit="1" customWidth="1"/>
    <col min="10504" max="10504" width="19.85546875" style="186" bestFit="1" customWidth="1"/>
    <col min="10505" max="10505" width="22.85546875" style="186" bestFit="1" customWidth="1"/>
    <col min="10506" max="10506" width="9.140625" style="186"/>
    <col min="10507" max="10507" width="14.28515625" style="186" bestFit="1" customWidth="1"/>
    <col min="10508" max="10752" width="9.140625" style="186"/>
    <col min="10753" max="10753" width="7.140625" style="186" bestFit="1" customWidth="1"/>
    <col min="10754" max="10754" width="29.42578125" style="186" customWidth="1"/>
    <col min="10755" max="10755" width="40.28515625" style="186" customWidth="1"/>
    <col min="10756" max="10758" width="18.7109375" style="186" bestFit="1" customWidth="1"/>
    <col min="10759" max="10759" width="16.85546875" style="186" bestFit="1" customWidth="1"/>
    <col min="10760" max="10760" width="19.85546875" style="186" bestFit="1" customWidth="1"/>
    <col min="10761" max="10761" width="22.85546875" style="186" bestFit="1" customWidth="1"/>
    <col min="10762" max="10762" width="9.140625" style="186"/>
    <col min="10763" max="10763" width="14.28515625" style="186" bestFit="1" customWidth="1"/>
    <col min="10764" max="11008" width="9.140625" style="186"/>
    <col min="11009" max="11009" width="7.140625" style="186" bestFit="1" customWidth="1"/>
    <col min="11010" max="11010" width="29.42578125" style="186" customWidth="1"/>
    <col min="11011" max="11011" width="40.28515625" style="186" customWidth="1"/>
    <col min="11012" max="11014" width="18.7109375" style="186" bestFit="1" customWidth="1"/>
    <col min="11015" max="11015" width="16.85546875" style="186" bestFit="1" customWidth="1"/>
    <col min="11016" max="11016" width="19.85546875" style="186" bestFit="1" customWidth="1"/>
    <col min="11017" max="11017" width="22.85546875" style="186" bestFit="1" customWidth="1"/>
    <col min="11018" max="11018" width="9.140625" style="186"/>
    <col min="11019" max="11019" width="14.28515625" style="186" bestFit="1" customWidth="1"/>
    <col min="11020" max="11264" width="9.140625" style="186"/>
    <col min="11265" max="11265" width="7.140625" style="186" bestFit="1" customWidth="1"/>
    <col min="11266" max="11266" width="29.42578125" style="186" customWidth="1"/>
    <col min="11267" max="11267" width="40.28515625" style="186" customWidth="1"/>
    <col min="11268" max="11270" width="18.7109375" style="186" bestFit="1" customWidth="1"/>
    <col min="11271" max="11271" width="16.85546875" style="186" bestFit="1" customWidth="1"/>
    <col min="11272" max="11272" width="19.85546875" style="186" bestFit="1" customWidth="1"/>
    <col min="11273" max="11273" width="22.85546875" style="186" bestFit="1" customWidth="1"/>
    <col min="11274" max="11274" width="9.140625" style="186"/>
    <col min="11275" max="11275" width="14.28515625" style="186" bestFit="1" customWidth="1"/>
    <col min="11276" max="11520" width="9.140625" style="186"/>
    <col min="11521" max="11521" width="7.140625" style="186" bestFit="1" customWidth="1"/>
    <col min="11522" max="11522" width="29.42578125" style="186" customWidth="1"/>
    <col min="11523" max="11523" width="40.28515625" style="186" customWidth="1"/>
    <col min="11524" max="11526" width="18.7109375" style="186" bestFit="1" customWidth="1"/>
    <col min="11527" max="11527" width="16.85546875" style="186" bestFit="1" customWidth="1"/>
    <col min="11528" max="11528" width="19.85546875" style="186" bestFit="1" customWidth="1"/>
    <col min="11529" max="11529" width="22.85546875" style="186" bestFit="1" customWidth="1"/>
    <col min="11530" max="11530" width="9.140625" style="186"/>
    <col min="11531" max="11531" width="14.28515625" style="186" bestFit="1" customWidth="1"/>
    <col min="11532" max="11776" width="9.140625" style="186"/>
    <col min="11777" max="11777" width="7.140625" style="186" bestFit="1" customWidth="1"/>
    <col min="11778" max="11778" width="29.42578125" style="186" customWidth="1"/>
    <col min="11779" max="11779" width="40.28515625" style="186" customWidth="1"/>
    <col min="11780" max="11782" width="18.7109375" style="186" bestFit="1" customWidth="1"/>
    <col min="11783" max="11783" width="16.85546875" style="186" bestFit="1" customWidth="1"/>
    <col min="11784" max="11784" width="19.85546875" style="186" bestFit="1" customWidth="1"/>
    <col min="11785" max="11785" width="22.85546875" style="186" bestFit="1" customWidth="1"/>
    <col min="11786" max="11786" width="9.140625" style="186"/>
    <col min="11787" max="11787" width="14.28515625" style="186" bestFit="1" customWidth="1"/>
    <col min="11788" max="12032" width="9.140625" style="186"/>
    <col min="12033" max="12033" width="7.140625" style="186" bestFit="1" customWidth="1"/>
    <col min="12034" max="12034" width="29.42578125" style="186" customWidth="1"/>
    <col min="12035" max="12035" width="40.28515625" style="186" customWidth="1"/>
    <col min="12036" max="12038" width="18.7109375" style="186" bestFit="1" customWidth="1"/>
    <col min="12039" max="12039" width="16.85546875" style="186" bestFit="1" customWidth="1"/>
    <col min="12040" max="12040" width="19.85546875" style="186" bestFit="1" customWidth="1"/>
    <col min="12041" max="12041" width="22.85546875" style="186" bestFit="1" customWidth="1"/>
    <col min="12042" max="12042" width="9.140625" style="186"/>
    <col min="12043" max="12043" width="14.28515625" style="186" bestFit="1" customWidth="1"/>
    <col min="12044" max="12288" width="9.140625" style="186"/>
    <col min="12289" max="12289" width="7.140625" style="186" bestFit="1" customWidth="1"/>
    <col min="12290" max="12290" width="29.42578125" style="186" customWidth="1"/>
    <col min="12291" max="12291" width="40.28515625" style="186" customWidth="1"/>
    <col min="12292" max="12294" width="18.7109375" style="186" bestFit="1" customWidth="1"/>
    <col min="12295" max="12295" width="16.85546875" style="186" bestFit="1" customWidth="1"/>
    <col min="12296" max="12296" width="19.85546875" style="186" bestFit="1" customWidth="1"/>
    <col min="12297" max="12297" width="22.85546875" style="186" bestFit="1" customWidth="1"/>
    <col min="12298" max="12298" width="9.140625" style="186"/>
    <col min="12299" max="12299" width="14.28515625" style="186" bestFit="1" customWidth="1"/>
    <col min="12300" max="12544" width="9.140625" style="186"/>
    <col min="12545" max="12545" width="7.140625" style="186" bestFit="1" customWidth="1"/>
    <col min="12546" max="12546" width="29.42578125" style="186" customWidth="1"/>
    <col min="12547" max="12547" width="40.28515625" style="186" customWidth="1"/>
    <col min="12548" max="12550" width="18.7109375" style="186" bestFit="1" customWidth="1"/>
    <col min="12551" max="12551" width="16.85546875" style="186" bestFit="1" customWidth="1"/>
    <col min="12552" max="12552" width="19.85546875" style="186" bestFit="1" customWidth="1"/>
    <col min="12553" max="12553" width="22.85546875" style="186" bestFit="1" customWidth="1"/>
    <col min="12554" max="12554" width="9.140625" style="186"/>
    <col min="12555" max="12555" width="14.28515625" style="186" bestFit="1" customWidth="1"/>
    <col min="12556" max="12800" width="9.140625" style="186"/>
    <col min="12801" max="12801" width="7.140625" style="186" bestFit="1" customWidth="1"/>
    <col min="12802" max="12802" width="29.42578125" style="186" customWidth="1"/>
    <col min="12803" max="12803" width="40.28515625" style="186" customWidth="1"/>
    <col min="12804" max="12806" width="18.7109375" style="186" bestFit="1" customWidth="1"/>
    <col min="12807" max="12807" width="16.85546875" style="186" bestFit="1" customWidth="1"/>
    <col min="12808" max="12808" width="19.85546875" style="186" bestFit="1" customWidth="1"/>
    <col min="12809" max="12809" width="22.85546875" style="186" bestFit="1" customWidth="1"/>
    <col min="12810" max="12810" width="9.140625" style="186"/>
    <col min="12811" max="12811" width="14.28515625" style="186" bestFit="1" customWidth="1"/>
    <col min="12812" max="13056" width="9.140625" style="186"/>
    <col min="13057" max="13057" width="7.140625" style="186" bestFit="1" customWidth="1"/>
    <col min="13058" max="13058" width="29.42578125" style="186" customWidth="1"/>
    <col min="13059" max="13059" width="40.28515625" style="186" customWidth="1"/>
    <col min="13060" max="13062" width="18.7109375" style="186" bestFit="1" customWidth="1"/>
    <col min="13063" max="13063" width="16.85546875" style="186" bestFit="1" customWidth="1"/>
    <col min="13064" max="13064" width="19.85546875" style="186" bestFit="1" customWidth="1"/>
    <col min="13065" max="13065" width="22.85546875" style="186" bestFit="1" customWidth="1"/>
    <col min="13066" max="13066" width="9.140625" style="186"/>
    <col min="13067" max="13067" width="14.28515625" style="186" bestFit="1" customWidth="1"/>
    <col min="13068" max="13312" width="9.140625" style="186"/>
    <col min="13313" max="13313" width="7.140625" style="186" bestFit="1" customWidth="1"/>
    <col min="13314" max="13314" width="29.42578125" style="186" customWidth="1"/>
    <col min="13315" max="13315" width="40.28515625" style="186" customWidth="1"/>
    <col min="13316" max="13318" width="18.7109375" style="186" bestFit="1" customWidth="1"/>
    <col min="13319" max="13319" width="16.85546875" style="186" bestFit="1" customWidth="1"/>
    <col min="13320" max="13320" width="19.85546875" style="186" bestFit="1" customWidth="1"/>
    <col min="13321" max="13321" width="22.85546875" style="186" bestFit="1" customWidth="1"/>
    <col min="13322" max="13322" width="9.140625" style="186"/>
    <col min="13323" max="13323" width="14.28515625" style="186" bestFit="1" customWidth="1"/>
    <col min="13324" max="13568" width="9.140625" style="186"/>
    <col min="13569" max="13569" width="7.140625" style="186" bestFit="1" customWidth="1"/>
    <col min="13570" max="13570" width="29.42578125" style="186" customWidth="1"/>
    <col min="13571" max="13571" width="40.28515625" style="186" customWidth="1"/>
    <col min="13572" max="13574" width="18.7109375" style="186" bestFit="1" customWidth="1"/>
    <col min="13575" max="13575" width="16.85546875" style="186" bestFit="1" customWidth="1"/>
    <col min="13576" max="13576" width="19.85546875" style="186" bestFit="1" customWidth="1"/>
    <col min="13577" max="13577" width="22.85546875" style="186" bestFit="1" customWidth="1"/>
    <col min="13578" max="13578" width="9.140625" style="186"/>
    <col min="13579" max="13579" width="14.28515625" style="186" bestFit="1" customWidth="1"/>
    <col min="13580" max="13824" width="9.140625" style="186"/>
    <col min="13825" max="13825" width="7.140625" style="186" bestFit="1" customWidth="1"/>
    <col min="13826" max="13826" width="29.42578125" style="186" customWidth="1"/>
    <col min="13827" max="13827" width="40.28515625" style="186" customWidth="1"/>
    <col min="13828" max="13830" width="18.7109375" style="186" bestFit="1" customWidth="1"/>
    <col min="13831" max="13831" width="16.85546875" style="186" bestFit="1" customWidth="1"/>
    <col min="13832" max="13832" width="19.85546875" style="186" bestFit="1" customWidth="1"/>
    <col min="13833" max="13833" width="22.85546875" style="186" bestFit="1" customWidth="1"/>
    <col min="13834" max="13834" width="9.140625" style="186"/>
    <col min="13835" max="13835" width="14.28515625" style="186" bestFit="1" customWidth="1"/>
    <col min="13836" max="14080" width="9.140625" style="186"/>
    <col min="14081" max="14081" width="7.140625" style="186" bestFit="1" customWidth="1"/>
    <col min="14082" max="14082" width="29.42578125" style="186" customWidth="1"/>
    <col min="14083" max="14083" width="40.28515625" style="186" customWidth="1"/>
    <col min="14084" max="14086" width="18.7109375" style="186" bestFit="1" customWidth="1"/>
    <col min="14087" max="14087" width="16.85546875" style="186" bestFit="1" customWidth="1"/>
    <col min="14088" max="14088" width="19.85546875" style="186" bestFit="1" customWidth="1"/>
    <col min="14089" max="14089" width="22.85546875" style="186" bestFit="1" customWidth="1"/>
    <col min="14090" max="14090" width="9.140625" style="186"/>
    <col min="14091" max="14091" width="14.28515625" style="186" bestFit="1" customWidth="1"/>
    <col min="14092" max="14336" width="9.140625" style="186"/>
    <col min="14337" max="14337" width="7.140625" style="186" bestFit="1" customWidth="1"/>
    <col min="14338" max="14338" width="29.42578125" style="186" customWidth="1"/>
    <col min="14339" max="14339" width="40.28515625" style="186" customWidth="1"/>
    <col min="14340" max="14342" width="18.7109375" style="186" bestFit="1" customWidth="1"/>
    <col min="14343" max="14343" width="16.85546875" style="186" bestFit="1" customWidth="1"/>
    <col min="14344" max="14344" width="19.85546875" style="186" bestFit="1" customWidth="1"/>
    <col min="14345" max="14345" width="22.85546875" style="186" bestFit="1" customWidth="1"/>
    <col min="14346" max="14346" width="9.140625" style="186"/>
    <col min="14347" max="14347" width="14.28515625" style="186" bestFit="1" customWidth="1"/>
    <col min="14348" max="14592" width="9.140625" style="186"/>
    <col min="14593" max="14593" width="7.140625" style="186" bestFit="1" customWidth="1"/>
    <col min="14594" max="14594" width="29.42578125" style="186" customWidth="1"/>
    <col min="14595" max="14595" width="40.28515625" style="186" customWidth="1"/>
    <col min="14596" max="14598" width="18.7109375" style="186" bestFit="1" customWidth="1"/>
    <col min="14599" max="14599" width="16.85546875" style="186" bestFit="1" customWidth="1"/>
    <col min="14600" max="14600" width="19.85546875" style="186" bestFit="1" customWidth="1"/>
    <col min="14601" max="14601" width="22.85546875" style="186" bestFit="1" customWidth="1"/>
    <col min="14602" max="14602" width="9.140625" style="186"/>
    <col min="14603" max="14603" width="14.28515625" style="186" bestFit="1" customWidth="1"/>
    <col min="14604" max="14848" width="9.140625" style="186"/>
    <col min="14849" max="14849" width="7.140625" style="186" bestFit="1" customWidth="1"/>
    <col min="14850" max="14850" width="29.42578125" style="186" customWidth="1"/>
    <col min="14851" max="14851" width="40.28515625" style="186" customWidth="1"/>
    <col min="14852" max="14854" width="18.7109375" style="186" bestFit="1" customWidth="1"/>
    <col min="14855" max="14855" width="16.85546875" style="186" bestFit="1" customWidth="1"/>
    <col min="14856" max="14856" width="19.85546875" style="186" bestFit="1" customWidth="1"/>
    <col min="14857" max="14857" width="22.85546875" style="186" bestFit="1" customWidth="1"/>
    <col min="14858" max="14858" width="9.140625" style="186"/>
    <col min="14859" max="14859" width="14.28515625" style="186" bestFit="1" customWidth="1"/>
    <col min="14860" max="15104" width="9.140625" style="186"/>
    <col min="15105" max="15105" width="7.140625" style="186" bestFit="1" customWidth="1"/>
    <col min="15106" max="15106" width="29.42578125" style="186" customWidth="1"/>
    <col min="15107" max="15107" width="40.28515625" style="186" customWidth="1"/>
    <col min="15108" max="15110" width="18.7109375" style="186" bestFit="1" customWidth="1"/>
    <col min="15111" max="15111" width="16.85546875" style="186" bestFit="1" customWidth="1"/>
    <col min="15112" max="15112" width="19.85546875" style="186" bestFit="1" customWidth="1"/>
    <col min="15113" max="15113" width="22.85546875" style="186" bestFit="1" customWidth="1"/>
    <col min="15114" max="15114" width="9.140625" style="186"/>
    <col min="15115" max="15115" width="14.28515625" style="186" bestFit="1" customWidth="1"/>
    <col min="15116" max="15360" width="9.140625" style="186"/>
    <col min="15361" max="15361" width="7.140625" style="186" bestFit="1" customWidth="1"/>
    <col min="15362" max="15362" width="29.42578125" style="186" customWidth="1"/>
    <col min="15363" max="15363" width="40.28515625" style="186" customWidth="1"/>
    <col min="15364" max="15366" width="18.7109375" style="186" bestFit="1" customWidth="1"/>
    <col min="15367" max="15367" width="16.85546875" style="186" bestFit="1" customWidth="1"/>
    <col min="15368" max="15368" width="19.85546875" style="186" bestFit="1" customWidth="1"/>
    <col min="15369" max="15369" width="22.85546875" style="186" bestFit="1" customWidth="1"/>
    <col min="15370" max="15370" width="9.140625" style="186"/>
    <col min="15371" max="15371" width="14.28515625" style="186" bestFit="1" customWidth="1"/>
    <col min="15372" max="15616" width="9.140625" style="186"/>
    <col min="15617" max="15617" width="7.140625" style="186" bestFit="1" customWidth="1"/>
    <col min="15618" max="15618" width="29.42578125" style="186" customWidth="1"/>
    <col min="15619" max="15619" width="40.28515625" style="186" customWidth="1"/>
    <col min="15620" max="15622" width="18.7109375" style="186" bestFit="1" customWidth="1"/>
    <col min="15623" max="15623" width="16.85546875" style="186" bestFit="1" customWidth="1"/>
    <col min="15624" max="15624" width="19.85546875" style="186" bestFit="1" customWidth="1"/>
    <col min="15625" max="15625" width="22.85546875" style="186" bestFit="1" customWidth="1"/>
    <col min="15626" max="15626" width="9.140625" style="186"/>
    <col min="15627" max="15627" width="14.28515625" style="186" bestFit="1" customWidth="1"/>
    <col min="15628" max="15872" width="9.140625" style="186"/>
    <col min="15873" max="15873" width="7.140625" style="186" bestFit="1" customWidth="1"/>
    <col min="15874" max="15874" width="29.42578125" style="186" customWidth="1"/>
    <col min="15875" max="15875" width="40.28515625" style="186" customWidth="1"/>
    <col min="15876" max="15878" width="18.7109375" style="186" bestFit="1" customWidth="1"/>
    <col min="15879" max="15879" width="16.85546875" style="186" bestFit="1" customWidth="1"/>
    <col min="15880" max="15880" width="19.85546875" style="186" bestFit="1" customWidth="1"/>
    <col min="15881" max="15881" width="22.85546875" style="186" bestFit="1" customWidth="1"/>
    <col min="15882" max="15882" width="9.140625" style="186"/>
    <col min="15883" max="15883" width="14.28515625" style="186" bestFit="1" customWidth="1"/>
    <col min="15884" max="16128" width="9.140625" style="186"/>
    <col min="16129" max="16129" width="7.140625" style="186" bestFit="1" customWidth="1"/>
    <col min="16130" max="16130" width="29.42578125" style="186" customWidth="1"/>
    <col min="16131" max="16131" width="40.28515625" style="186" customWidth="1"/>
    <col min="16132" max="16134" width="18.7109375" style="186" bestFit="1" customWidth="1"/>
    <col min="16135" max="16135" width="16.85546875" style="186" bestFit="1" customWidth="1"/>
    <col min="16136" max="16136" width="19.85546875" style="186" bestFit="1" customWidth="1"/>
    <col min="16137" max="16137" width="22.85546875" style="186" bestFit="1" customWidth="1"/>
    <col min="16138" max="16138" width="9.140625" style="186"/>
    <col min="16139" max="16139" width="14.28515625" style="186" bestFit="1" customWidth="1"/>
    <col min="16140" max="16384" width="9.140625" style="186"/>
  </cols>
  <sheetData>
    <row r="1" spans="1:11" ht="26.25">
      <c r="A1" s="540" t="s">
        <v>210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</row>
    <row r="2" spans="1:11">
      <c r="A2" s="187"/>
      <c r="J2" s="189"/>
      <c r="K2" s="187" t="s">
        <v>48</v>
      </c>
    </row>
    <row r="3" spans="1:11">
      <c r="A3" s="190" t="s">
        <v>211</v>
      </c>
      <c r="B3" s="190" t="s">
        <v>49</v>
      </c>
      <c r="C3" s="190" t="s">
        <v>212</v>
      </c>
      <c r="D3" s="190" t="s">
        <v>213</v>
      </c>
      <c r="E3" s="190" t="s">
        <v>7</v>
      </c>
      <c r="F3" s="190" t="s">
        <v>8</v>
      </c>
      <c r="G3" s="190" t="s">
        <v>104</v>
      </c>
      <c r="H3" s="190" t="s">
        <v>9</v>
      </c>
      <c r="I3" s="191" t="s">
        <v>214</v>
      </c>
      <c r="J3" s="192" t="s">
        <v>106</v>
      </c>
      <c r="K3" s="191" t="s">
        <v>107</v>
      </c>
    </row>
    <row r="4" spans="1:11">
      <c r="A4" s="193">
        <v>1</v>
      </c>
      <c r="B4" s="194" t="s">
        <v>66</v>
      </c>
      <c r="C4" s="195" t="s">
        <v>109</v>
      </c>
      <c r="D4" s="196">
        <v>972110357.13510203</v>
      </c>
      <c r="E4" s="196">
        <v>203305325.85876662</v>
      </c>
      <c r="F4" s="196">
        <v>111430155.52643502</v>
      </c>
      <c r="G4" s="197">
        <v>37703007.649273045</v>
      </c>
      <c r="H4" s="198">
        <f>SUM(D4:G4)</f>
        <v>1324548846.1695769</v>
      </c>
      <c r="I4" s="199">
        <v>185446798235.17786</v>
      </c>
      <c r="J4" s="200" t="s">
        <v>110</v>
      </c>
      <c r="K4" s="201">
        <f>SUM(H4/I4)</f>
        <v>7.1424735221895033E-3</v>
      </c>
    </row>
    <row r="5" spans="1:11">
      <c r="A5" s="193">
        <v>2</v>
      </c>
      <c r="B5" s="194" t="s">
        <v>67</v>
      </c>
      <c r="C5" s="195" t="s">
        <v>111</v>
      </c>
      <c r="D5" s="196">
        <v>1068325187.3926251</v>
      </c>
      <c r="E5" s="196">
        <v>222289403.82481742</v>
      </c>
      <c r="F5" s="196">
        <v>116543940.46545799</v>
      </c>
      <c r="G5" s="197">
        <v>32629368.008593019</v>
      </c>
      <c r="H5" s="198">
        <f t="shared" ref="H5:H16" si="0">SUM(D5:G5)</f>
        <v>1439787899.6914935</v>
      </c>
      <c r="I5" s="202">
        <v>227074392646.2897</v>
      </c>
      <c r="J5" s="200" t="s">
        <v>110</v>
      </c>
      <c r="K5" s="201">
        <f t="shared" ref="K5:K16" si="1">SUM(H5/I5)</f>
        <v>6.3406000250069107E-3</v>
      </c>
    </row>
    <row r="6" spans="1:11">
      <c r="A6" s="193">
        <v>3</v>
      </c>
      <c r="B6" s="194" t="s">
        <v>68</v>
      </c>
      <c r="C6" s="195" t="s">
        <v>112</v>
      </c>
      <c r="D6" s="196">
        <v>967848256.71274698</v>
      </c>
      <c r="E6" s="196">
        <v>199934656.99174598</v>
      </c>
      <c r="F6" s="196">
        <v>108006620.08168049</v>
      </c>
      <c r="G6" s="197">
        <v>31764474.348666981</v>
      </c>
      <c r="H6" s="198">
        <f t="shared" si="0"/>
        <v>1307554008.1348405</v>
      </c>
      <c r="I6" s="197">
        <v>151893700118.53244</v>
      </c>
      <c r="J6" s="200" t="s">
        <v>110</v>
      </c>
      <c r="K6" s="201">
        <f t="shared" si="1"/>
        <v>8.6083491752091887E-3</v>
      </c>
    </row>
    <row r="7" spans="1:11">
      <c r="A7" s="193">
        <v>4</v>
      </c>
      <c r="B7" s="194" t="s">
        <v>69</v>
      </c>
      <c r="C7" s="195" t="s">
        <v>113</v>
      </c>
      <c r="D7" s="196">
        <v>923616283.30928051</v>
      </c>
      <c r="E7" s="196">
        <v>127640289.76612993</v>
      </c>
      <c r="F7" s="196">
        <v>98265822.790122062</v>
      </c>
      <c r="G7" s="197">
        <v>52535468.984297149</v>
      </c>
      <c r="H7" s="198">
        <f t="shared" si="0"/>
        <v>1202057864.8498297</v>
      </c>
      <c r="I7" s="202">
        <v>100470272196.14777</v>
      </c>
      <c r="J7" s="200" t="s">
        <v>110</v>
      </c>
      <c r="K7" s="201">
        <f t="shared" si="1"/>
        <v>1.1964313807203152E-2</v>
      </c>
    </row>
    <row r="8" spans="1:11">
      <c r="A8" s="193">
        <v>5</v>
      </c>
      <c r="B8" s="194" t="s">
        <v>70</v>
      </c>
      <c r="C8" s="195" t="s">
        <v>114</v>
      </c>
      <c r="D8" s="196">
        <v>899649931.47720587</v>
      </c>
      <c r="E8" s="196">
        <v>215830396.01658252</v>
      </c>
      <c r="F8" s="196">
        <v>107276002.83084588</v>
      </c>
      <c r="G8" s="197">
        <v>69207398.84691748</v>
      </c>
      <c r="H8" s="198">
        <f t="shared" si="0"/>
        <v>1291963729.1715517</v>
      </c>
      <c r="I8" s="202">
        <v>172701891111.6857</v>
      </c>
      <c r="J8" s="200" t="s">
        <v>110</v>
      </c>
      <c r="K8" s="201">
        <f t="shared" si="1"/>
        <v>7.4808892992146991E-3</v>
      </c>
    </row>
    <row r="9" spans="1:11">
      <c r="A9" s="193">
        <v>6</v>
      </c>
      <c r="B9" s="194" t="s">
        <v>71</v>
      </c>
      <c r="C9" s="195" t="s">
        <v>115</v>
      </c>
      <c r="D9" s="196">
        <v>655889953.90421522</v>
      </c>
      <c r="E9" s="196">
        <v>136243962.91833857</v>
      </c>
      <c r="F9" s="196">
        <v>77079909.400601298</v>
      </c>
      <c r="G9" s="197">
        <v>45940198.44747141</v>
      </c>
      <c r="H9" s="198">
        <f t="shared" si="0"/>
        <v>915154024.6706264</v>
      </c>
      <c r="I9" s="203">
        <v>50796060734.874786</v>
      </c>
      <c r="J9" s="200" t="s">
        <v>110</v>
      </c>
      <c r="K9" s="201">
        <f t="shared" si="1"/>
        <v>1.8016240067260055E-2</v>
      </c>
    </row>
    <row r="10" spans="1:11">
      <c r="A10" s="193">
        <v>7</v>
      </c>
      <c r="B10" s="194" t="s">
        <v>72</v>
      </c>
      <c r="C10" s="195" t="s">
        <v>116</v>
      </c>
      <c r="D10" s="196">
        <v>516734560.6995306</v>
      </c>
      <c r="E10" s="196">
        <v>108047353.18574616</v>
      </c>
      <c r="F10" s="196">
        <v>63438035.80019398</v>
      </c>
      <c r="G10" s="197">
        <v>50498827.776342928</v>
      </c>
      <c r="H10" s="198">
        <f t="shared" si="0"/>
        <v>738718777.46181369</v>
      </c>
      <c r="I10" s="203">
        <v>12122447225.44326</v>
      </c>
      <c r="J10" s="200" t="s">
        <v>110</v>
      </c>
      <c r="K10" s="201">
        <f t="shared" si="1"/>
        <v>6.0938089786965625E-2</v>
      </c>
    </row>
    <row r="11" spans="1:11">
      <c r="A11" s="193">
        <v>8</v>
      </c>
      <c r="B11" s="194" t="s">
        <v>73</v>
      </c>
      <c r="C11" s="195" t="s">
        <v>117</v>
      </c>
      <c r="D11" s="196">
        <v>635519393.84718764</v>
      </c>
      <c r="E11" s="196">
        <v>124069549.97950074</v>
      </c>
      <c r="F11" s="196">
        <v>80119680.661561832</v>
      </c>
      <c r="G11" s="197">
        <v>42652059.132579729</v>
      </c>
      <c r="H11" s="198">
        <f t="shared" si="0"/>
        <v>882360683.62082994</v>
      </c>
      <c r="I11" s="203">
        <v>20818270422.825027</v>
      </c>
      <c r="J11" s="200" t="s">
        <v>110</v>
      </c>
      <c r="K11" s="201">
        <f t="shared" si="1"/>
        <v>4.2383957250042008E-2</v>
      </c>
    </row>
    <row r="12" spans="1:11">
      <c r="A12" s="193">
        <v>9</v>
      </c>
      <c r="B12" s="194" t="s">
        <v>74</v>
      </c>
      <c r="C12" s="195" t="s">
        <v>118</v>
      </c>
      <c r="D12" s="196">
        <v>618380282.51372504</v>
      </c>
      <c r="E12" s="196">
        <v>132015882.80920802</v>
      </c>
      <c r="F12" s="196">
        <v>72893931.796776518</v>
      </c>
      <c r="G12" s="197">
        <v>43148161.95714809</v>
      </c>
      <c r="H12" s="198">
        <f t="shared" si="0"/>
        <v>866438259.07685769</v>
      </c>
      <c r="I12" s="203">
        <v>19765475750.34005</v>
      </c>
      <c r="J12" s="200" t="s">
        <v>110</v>
      </c>
      <c r="K12" s="201">
        <f t="shared" si="1"/>
        <v>4.3835942530346193E-2</v>
      </c>
    </row>
    <row r="13" spans="1:11">
      <c r="A13" s="193">
        <v>10</v>
      </c>
      <c r="B13" s="194" t="s">
        <v>75</v>
      </c>
      <c r="C13" s="195" t="s">
        <v>119</v>
      </c>
      <c r="D13" s="196">
        <v>724779242.27738452</v>
      </c>
      <c r="E13" s="196">
        <v>171195955.59884518</v>
      </c>
      <c r="F13" s="196">
        <v>89030491.978553429</v>
      </c>
      <c r="G13" s="197">
        <v>59708577.441953294</v>
      </c>
      <c r="H13" s="198">
        <f t="shared" si="0"/>
        <v>1044714267.2967365</v>
      </c>
      <c r="I13" s="203">
        <v>18506287998.854885</v>
      </c>
      <c r="J13" s="200" t="s">
        <v>110</v>
      </c>
      <c r="K13" s="201">
        <f t="shared" si="1"/>
        <v>5.6451853951553131E-2</v>
      </c>
    </row>
    <row r="14" spans="1:11">
      <c r="A14" s="193">
        <v>11</v>
      </c>
      <c r="B14" s="194" t="s">
        <v>76</v>
      </c>
      <c r="C14" s="195" t="s">
        <v>120</v>
      </c>
      <c r="D14" s="196">
        <v>520785697.96961224</v>
      </c>
      <c r="E14" s="196">
        <v>111872149.45168215</v>
      </c>
      <c r="F14" s="196">
        <v>63187812.790153436</v>
      </c>
      <c r="G14" s="197">
        <v>52038222.561040118</v>
      </c>
      <c r="H14" s="198">
        <f t="shared" si="0"/>
        <v>747883882.772488</v>
      </c>
      <c r="I14" s="203">
        <v>25074951429.47142</v>
      </c>
      <c r="J14" s="200" t="s">
        <v>110</v>
      </c>
      <c r="K14" s="201">
        <f t="shared" si="1"/>
        <v>2.9825935451004516E-2</v>
      </c>
    </row>
    <row r="15" spans="1:11">
      <c r="A15" s="193">
        <v>12</v>
      </c>
      <c r="B15" s="194" t="s">
        <v>77</v>
      </c>
      <c r="C15" s="195" t="s">
        <v>121</v>
      </c>
      <c r="D15" s="196">
        <v>586059992.23311031</v>
      </c>
      <c r="E15" s="196">
        <v>111286158.40386659</v>
      </c>
      <c r="F15" s="196">
        <v>67606932.610219344</v>
      </c>
      <c r="G15" s="197">
        <v>53549723.709828526</v>
      </c>
      <c r="H15" s="198">
        <f t="shared" si="0"/>
        <v>818502806.95702481</v>
      </c>
      <c r="I15" s="203">
        <v>13303394130.357109</v>
      </c>
      <c r="J15" s="200" t="s">
        <v>110</v>
      </c>
      <c r="K15" s="201">
        <f t="shared" si="1"/>
        <v>6.1525863169706256E-2</v>
      </c>
    </row>
    <row r="16" spans="1:11">
      <c r="A16" s="193">
        <v>13</v>
      </c>
      <c r="B16" s="195" t="s">
        <v>78</v>
      </c>
      <c r="C16" s="195" t="s">
        <v>122</v>
      </c>
      <c r="D16" s="196">
        <v>300143384.71969944</v>
      </c>
      <c r="E16" s="196">
        <v>45439089.604770079</v>
      </c>
      <c r="F16" s="196">
        <v>34355317.397774845</v>
      </c>
      <c r="G16" s="197">
        <v>23656088.995888229</v>
      </c>
      <c r="H16" s="198">
        <f t="shared" si="0"/>
        <v>403593880.71813262</v>
      </c>
      <c r="I16" s="203">
        <v>836303899000</v>
      </c>
      <c r="J16" s="200" t="s">
        <v>110</v>
      </c>
      <c r="K16" s="204">
        <f t="shared" si="1"/>
        <v>4.8259237007112484E-4</v>
      </c>
    </row>
    <row r="17" spans="1:11">
      <c r="A17" s="193"/>
      <c r="B17" s="541" t="s">
        <v>17</v>
      </c>
      <c r="C17" s="542"/>
      <c r="D17" s="205">
        <f t="shared" ref="D17:I17" si="2">SUM(D4:D16)</f>
        <v>9389842524.1914253</v>
      </c>
      <c r="E17" s="206">
        <f t="shared" si="2"/>
        <v>1909170174.4100001</v>
      </c>
      <c r="F17" s="206">
        <f t="shared" si="2"/>
        <v>1089234654.1303761</v>
      </c>
      <c r="G17" s="206">
        <f t="shared" si="2"/>
        <v>595031577.86000001</v>
      </c>
      <c r="H17" s="207">
        <f>SUM(D17:G17)</f>
        <v>12983278930.591803</v>
      </c>
      <c r="I17" s="208">
        <f t="shared" si="2"/>
        <v>1834277841000</v>
      </c>
      <c r="J17" s="200"/>
      <c r="K17" s="209"/>
    </row>
    <row r="18" spans="1:11">
      <c r="B18" s="210"/>
      <c r="E18" s="211"/>
    </row>
    <row r="19" spans="1:11">
      <c r="B19" s="210"/>
      <c r="E19" s="211"/>
    </row>
    <row r="20" spans="1:11">
      <c r="B20" s="210"/>
      <c r="E20" s="211"/>
    </row>
    <row r="21" spans="1:11">
      <c r="B21" s="210"/>
      <c r="E21" s="211"/>
    </row>
    <row r="22" spans="1:11">
      <c r="B22" s="210"/>
      <c r="E22" s="211"/>
    </row>
    <row r="23" spans="1:11">
      <c r="B23" s="210"/>
      <c r="E23" s="211"/>
    </row>
    <row r="24" spans="1:11">
      <c r="B24" s="212"/>
      <c r="E24" s="213"/>
    </row>
    <row r="25" spans="1:11">
      <c r="E25" s="211"/>
    </row>
  </sheetData>
  <sheetProtection password="CCC5" sheet="1" objects="1" scenarios="1"/>
  <mergeCells count="2">
    <mergeCell ref="A1:K1"/>
    <mergeCell ref="B17:C17"/>
  </mergeCells>
  <pageMargins left="0.37992125999999998" right="0" top="0.98425196850393704" bottom="0.35433070866141703" header="0.511811023622047" footer="0.511811023622047"/>
  <pageSetup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-0.249977111117893"/>
  </sheetPr>
  <dimension ref="A1:P9"/>
  <sheetViews>
    <sheetView zoomScale="80" zoomScaleNormal="80" workbookViewId="0">
      <selection activeCell="K13" sqref="K13"/>
    </sheetView>
  </sheetViews>
  <sheetFormatPr defaultRowHeight="21"/>
  <cols>
    <col min="1" max="1" width="48.140625" style="186" customWidth="1"/>
    <col min="2" max="2" width="18.42578125" style="186" customWidth="1"/>
    <col min="3" max="3" width="18.7109375" style="186" customWidth="1"/>
    <col min="4" max="4" width="17.7109375" style="186" customWidth="1"/>
    <col min="5" max="5" width="17.85546875" style="186" bestFit="1" customWidth="1"/>
    <col min="6" max="6" width="19.85546875" style="186" bestFit="1" customWidth="1"/>
    <col min="7" max="7" width="21.85546875" style="188" bestFit="1" customWidth="1"/>
    <col min="8" max="8" width="47.5703125" style="188" customWidth="1"/>
    <col min="9" max="9" width="16.140625" style="188" customWidth="1"/>
    <col min="10" max="15" width="9.140625" style="186"/>
    <col min="16" max="16" width="16.5703125" style="186" bestFit="1" customWidth="1"/>
    <col min="17" max="256" width="9.140625" style="186"/>
    <col min="257" max="257" width="46.28515625" style="186" customWidth="1"/>
    <col min="258" max="258" width="18.7109375" style="186" bestFit="1" customWidth="1"/>
    <col min="259" max="259" width="18.7109375" style="186" customWidth="1"/>
    <col min="260" max="260" width="19.140625" style="186" customWidth="1"/>
    <col min="261" max="261" width="16.85546875" style="186" bestFit="1" customWidth="1"/>
    <col min="262" max="262" width="19.85546875" style="186" bestFit="1" customWidth="1"/>
    <col min="263" max="263" width="21.85546875" style="186" bestFit="1" customWidth="1"/>
    <col min="264" max="264" width="48" style="186" customWidth="1"/>
    <col min="265" max="265" width="18" style="186" customWidth="1"/>
    <col min="266" max="271" width="9.140625" style="186"/>
    <col min="272" max="272" width="16.5703125" style="186" bestFit="1" customWidth="1"/>
    <col min="273" max="512" width="9.140625" style="186"/>
    <col min="513" max="513" width="46.28515625" style="186" customWidth="1"/>
    <col min="514" max="514" width="18.7109375" style="186" bestFit="1" customWidth="1"/>
    <col min="515" max="515" width="18.7109375" style="186" customWidth="1"/>
    <col min="516" max="516" width="19.140625" style="186" customWidth="1"/>
    <col min="517" max="517" width="16.85546875" style="186" bestFit="1" customWidth="1"/>
    <col min="518" max="518" width="19.85546875" style="186" bestFit="1" customWidth="1"/>
    <col min="519" max="519" width="21.85546875" style="186" bestFit="1" customWidth="1"/>
    <col min="520" max="520" width="48" style="186" customWidth="1"/>
    <col min="521" max="521" width="18" style="186" customWidth="1"/>
    <col min="522" max="527" width="9.140625" style="186"/>
    <col min="528" max="528" width="16.5703125" style="186" bestFit="1" customWidth="1"/>
    <col min="529" max="768" width="9.140625" style="186"/>
    <col min="769" max="769" width="46.28515625" style="186" customWidth="1"/>
    <col min="770" max="770" width="18.7109375" style="186" bestFit="1" customWidth="1"/>
    <col min="771" max="771" width="18.7109375" style="186" customWidth="1"/>
    <col min="772" max="772" width="19.140625" style="186" customWidth="1"/>
    <col min="773" max="773" width="16.85546875" style="186" bestFit="1" customWidth="1"/>
    <col min="774" max="774" width="19.85546875" style="186" bestFit="1" customWidth="1"/>
    <col min="775" max="775" width="21.85546875" style="186" bestFit="1" customWidth="1"/>
    <col min="776" max="776" width="48" style="186" customWidth="1"/>
    <col min="777" max="777" width="18" style="186" customWidth="1"/>
    <col min="778" max="783" width="9.140625" style="186"/>
    <col min="784" max="784" width="16.5703125" style="186" bestFit="1" customWidth="1"/>
    <col min="785" max="1024" width="9.140625" style="186"/>
    <col min="1025" max="1025" width="46.28515625" style="186" customWidth="1"/>
    <col min="1026" max="1026" width="18.7109375" style="186" bestFit="1" customWidth="1"/>
    <col min="1027" max="1027" width="18.7109375" style="186" customWidth="1"/>
    <col min="1028" max="1028" width="19.140625" style="186" customWidth="1"/>
    <col min="1029" max="1029" width="16.85546875" style="186" bestFit="1" customWidth="1"/>
    <col min="1030" max="1030" width="19.85546875" style="186" bestFit="1" customWidth="1"/>
    <col min="1031" max="1031" width="21.85546875" style="186" bestFit="1" customWidth="1"/>
    <col min="1032" max="1032" width="48" style="186" customWidth="1"/>
    <col min="1033" max="1033" width="18" style="186" customWidth="1"/>
    <col min="1034" max="1039" width="9.140625" style="186"/>
    <col min="1040" max="1040" width="16.5703125" style="186" bestFit="1" customWidth="1"/>
    <col min="1041" max="1280" width="9.140625" style="186"/>
    <col min="1281" max="1281" width="46.28515625" style="186" customWidth="1"/>
    <col min="1282" max="1282" width="18.7109375" style="186" bestFit="1" customWidth="1"/>
    <col min="1283" max="1283" width="18.7109375" style="186" customWidth="1"/>
    <col min="1284" max="1284" width="19.140625" style="186" customWidth="1"/>
    <col min="1285" max="1285" width="16.85546875" style="186" bestFit="1" customWidth="1"/>
    <col min="1286" max="1286" width="19.85546875" style="186" bestFit="1" customWidth="1"/>
    <col min="1287" max="1287" width="21.85546875" style="186" bestFit="1" customWidth="1"/>
    <col min="1288" max="1288" width="48" style="186" customWidth="1"/>
    <col min="1289" max="1289" width="18" style="186" customWidth="1"/>
    <col min="1290" max="1295" width="9.140625" style="186"/>
    <col min="1296" max="1296" width="16.5703125" style="186" bestFit="1" customWidth="1"/>
    <col min="1297" max="1536" width="9.140625" style="186"/>
    <col min="1537" max="1537" width="46.28515625" style="186" customWidth="1"/>
    <col min="1538" max="1538" width="18.7109375" style="186" bestFit="1" customWidth="1"/>
    <col min="1539" max="1539" width="18.7109375" style="186" customWidth="1"/>
    <col min="1540" max="1540" width="19.140625" style="186" customWidth="1"/>
    <col min="1541" max="1541" width="16.85546875" style="186" bestFit="1" customWidth="1"/>
    <col min="1542" max="1542" width="19.85546875" style="186" bestFit="1" customWidth="1"/>
    <col min="1543" max="1543" width="21.85546875" style="186" bestFit="1" customWidth="1"/>
    <col min="1544" max="1544" width="48" style="186" customWidth="1"/>
    <col min="1545" max="1545" width="18" style="186" customWidth="1"/>
    <col min="1546" max="1551" width="9.140625" style="186"/>
    <col min="1552" max="1552" width="16.5703125" style="186" bestFit="1" customWidth="1"/>
    <col min="1553" max="1792" width="9.140625" style="186"/>
    <col min="1793" max="1793" width="46.28515625" style="186" customWidth="1"/>
    <col min="1794" max="1794" width="18.7109375" style="186" bestFit="1" customWidth="1"/>
    <col min="1795" max="1795" width="18.7109375" style="186" customWidth="1"/>
    <col min="1796" max="1796" width="19.140625" style="186" customWidth="1"/>
    <col min="1797" max="1797" width="16.85546875" style="186" bestFit="1" customWidth="1"/>
    <col min="1798" max="1798" width="19.85546875" style="186" bestFit="1" customWidth="1"/>
    <col min="1799" max="1799" width="21.85546875" style="186" bestFit="1" customWidth="1"/>
    <col min="1800" max="1800" width="48" style="186" customWidth="1"/>
    <col min="1801" max="1801" width="18" style="186" customWidth="1"/>
    <col min="1802" max="1807" width="9.140625" style="186"/>
    <col min="1808" max="1808" width="16.5703125" style="186" bestFit="1" customWidth="1"/>
    <col min="1809" max="2048" width="9.140625" style="186"/>
    <col min="2049" max="2049" width="46.28515625" style="186" customWidth="1"/>
    <col min="2050" max="2050" width="18.7109375" style="186" bestFit="1" customWidth="1"/>
    <col min="2051" max="2051" width="18.7109375" style="186" customWidth="1"/>
    <col min="2052" max="2052" width="19.140625" style="186" customWidth="1"/>
    <col min="2053" max="2053" width="16.85546875" style="186" bestFit="1" customWidth="1"/>
    <col min="2054" max="2054" width="19.85546875" style="186" bestFit="1" customWidth="1"/>
    <col min="2055" max="2055" width="21.85546875" style="186" bestFit="1" customWidth="1"/>
    <col min="2056" max="2056" width="48" style="186" customWidth="1"/>
    <col min="2057" max="2057" width="18" style="186" customWidth="1"/>
    <col min="2058" max="2063" width="9.140625" style="186"/>
    <col min="2064" max="2064" width="16.5703125" style="186" bestFit="1" customWidth="1"/>
    <col min="2065" max="2304" width="9.140625" style="186"/>
    <col min="2305" max="2305" width="46.28515625" style="186" customWidth="1"/>
    <col min="2306" max="2306" width="18.7109375" style="186" bestFit="1" customWidth="1"/>
    <col min="2307" max="2307" width="18.7109375" style="186" customWidth="1"/>
    <col min="2308" max="2308" width="19.140625" style="186" customWidth="1"/>
    <col min="2309" max="2309" width="16.85546875" style="186" bestFit="1" customWidth="1"/>
    <col min="2310" max="2310" width="19.85546875" style="186" bestFit="1" customWidth="1"/>
    <col min="2311" max="2311" width="21.85546875" style="186" bestFit="1" customWidth="1"/>
    <col min="2312" max="2312" width="48" style="186" customWidth="1"/>
    <col min="2313" max="2313" width="18" style="186" customWidth="1"/>
    <col min="2314" max="2319" width="9.140625" style="186"/>
    <col min="2320" max="2320" width="16.5703125" style="186" bestFit="1" customWidth="1"/>
    <col min="2321" max="2560" width="9.140625" style="186"/>
    <col min="2561" max="2561" width="46.28515625" style="186" customWidth="1"/>
    <col min="2562" max="2562" width="18.7109375" style="186" bestFit="1" customWidth="1"/>
    <col min="2563" max="2563" width="18.7109375" style="186" customWidth="1"/>
    <col min="2564" max="2564" width="19.140625" style="186" customWidth="1"/>
    <col min="2565" max="2565" width="16.85546875" style="186" bestFit="1" customWidth="1"/>
    <col min="2566" max="2566" width="19.85546875" style="186" bestFit="1" customWidth="1"/>
    <col min="2567" max="2567" width="21.85546875" style="186" bestFit="1" customWidth="1"/>
    <col min="2568" max="2568" width="48" style="186" customWidth="1"/>
    <col min="2569" max="2569" width="18" style="186" customWidth="1"/>
    <col min="2570" max="2575" width="9.140625" style="186"/>
    <col min="2576" max="2576" width="16.5703125" style="186" bestFit="1" customWidth="1"/>
    <col min="2577" max="2816" width="9.140625" style="186"/>
    <col min="2817" max="2817" width="46.28515625" style="186" customWidth="1"/>
    <col min="2818" max="2818" width="18.7109375" style="186" bestFit="1" customWidth="1"/>
    <col min="2819" max="2819" width="18.7109375" style="186" customWidth="1"/>
    <col min="2820" max="2820" width="19.140625" style="186" customWidth="1"/>
    <col min="2821" max="2821" width="16.85546875" style="186" bestFit="1" customWidth="1"/>
    <col min="2822" max="2822" width="19.85546875" style="186" bestFit="1" customWidth="1"/>
    <col min="2823" max="2823" width="21.85546875" style="186" bestFit="1" customWidth="1"/>
    <col min="2824" max="2824" width="48" style="186" customWidth="1"/>
    <col min="2825" max="2825" width="18" style="186" customWidth="1"/>
    <col min="2826" max="2831" width="9.140625" style="186"/>
    <col min="2832" max="2832" width="16.5703125" style="186" bestFit="1" customWidth="1"/>
    <col min="2833" max="3072" width="9.140625" style="186"/>
    <col min="3073" max="3073" width="46.28515625" style="186" customWidth="1"/>
    <col min="3074" max="3074" width="18.7109375" style="186" bestFit="1" customWidth="1"/>
    <col min="3075" max="3075" width="18.7109375" style="186" customWidth="1"/>
    <col min="3076" max="3076" width="19.140625" style="186" customWidth="1"/>
    <col min="3077" max="3077" width="16.85546875" style="186" bestFit="1" customWidth="1"/>
    <col min="3078" max="3078" width="19.85546875" style="186" bestFit="1" customWidth="1"/>
    <col min="3079" max="3079" width="21.85546875" style="186" bestFit="1" customWidth="1"/>
    <col min="3080" max="3080" width="48" style="186" customWidth="1"/>
    <col min="3081" max="3081" width="18" style="186" customWidth="1"/>
    <col min="3082" max="3087" width="9.140625" style="186"/>
    <col min="3088" max="3088" width="16.5703125" style="186" bestFit="1" customWidth="1"/>
    <col min="3089" max="3328" width="9.140625" style="186"/>
    <col min="3329" max="3329" width="46.28515625" style="186" customWidth="1"/>
    <col min="3330" max="3330" width="18.7109375" style="186" bestFit="1" customWidth="1"/>
    <col min="3331" max="3331" width="18.7109375" style="186" customWidth="1"/>
    <col min="3332" max="3332" width="19.140625" style="186" customWidth="1"/>
    <col min="3333" max="3333" width="16.85546875" style="186" bestFit="1" customWidth="1"/>
    <col min="3334" max="3334" width="19.85546875" style="186" bestFit="1" customWidth="1"/>
    <col min="3335" max="3335" width="21.85546875" style="186" bestFit="1" customWidth="1"/>
    <col min="3336" max="3336" width="48" style="186" customWidth="1"/>
    <col min="3337" max="3337" width="18" style="186" customWidth="1"/>
    <col min="3338" max="3343" width="9.140625" style="186"/>
    <col min="3344" max="3344" width="16.5703125" style="186" bestFit="1" customWidth="1"/>
    <col min="3345" max="3584" width="9.140625" style="186"/>
    <col min="3585" max="3585" width="46.28515625" style="186" customWidth="1"/>
    <col min="3586" max="3586" width="18.7109375" style="186" bestFit="1" customWidth="1"/>
    <col min="3587" max="3587" width="18.7109375" style="186" customWidth="1"/>
    <col min="3588" max="3588" width="19.140625" style="186" customWidth="1"/>
    <col min="3589" max="3589" width="16.85546875" style="186" bestFit="1" customWidth="1"/>
    <col min="3590" max="3590" width="19.85546875" style="186" bestFit="1" customWidth="1"/>
    <col min="3591" max="3591" width="21.85546875" style="186" bestFit="1" customWidth="1"/>
    <col min="3592" max="3592" width="48" style="186" customWidth="1"/>
    <col min="3593" max="3593" width="18" style="186" customWidth="1"/>
    <col min="3594" max="3599" width="9.140625" style="186"/>
    <col min="3600" max="3600" width="16.5703125" style="186" bestFit="1" customWidth="1"/>
    <col min="3601" max="3840" width="9.140625" style="186"/>
    <col min="3841" max="3841" width="46.28515625" style="186" customWidth="1"/>
    <col min="3842" max="3842" width="18.7109375" style="186" bestFit="1" customWidth="1"/>
    <col min="3843" max="3843" width="18.7109375" style="186" customWidth="1"/>
    <col min="3844" max="3844" width="19.140625" style="186" customWidth="1"/>
    <col min="3845" max="3845" width="16.85546875" style="186" bestFit="1" customWidth="1"/>
    <col min="3846" max="3846" width="19.85546875" style="186" bestFit="1" customWidth="1"/>
    <col min="3847" max="3847" width="21.85546875" style="186" bestFit="1" customWidth="1"/>
    <col min="3848" max="3848" width="48" style="186" customWidth="1"/>
    <col min="3849" max="3849" width="18" style="186" customWidth="1"/>
    <col min="3850" max="3855" width="9.140625" style="186"/>
    <col min="3856" max="3856" width="16.5703125" style="186" bestFit="1" customWidth="1"/>
    <col min="3857" max="4096" width="9.140625" style="186"/>
    <col min="4097" max="4097" width="46.28515625" style="186" customWidth="1"/>
    <col min="4098" max="4098" width="18.7109375" style="186" bestFit="1" customWidth="1"/>
    <col min="4099" max="4099" width="18.7109375" style="186" customWidth="1"/>
    <col min="4100" max="4100" width="19.140625" style="186" customWidth="1"/>
    <col min="4101" max="4101" width="16.85546875" style="186" bestFit="1" customWidth="1"/>
    <col min="4102" max="4102" width="19.85546875" style="186" bestFit="1" customWidth="1"/>
    <col min="4103" max="4103" width="21.85546875" style="186" bestFit="1" customWidth="1"/>
    <col min="4104" max="4104" width="48" style="186" customWidth="1"/>
    <col min="4105" max="4105" width="18" style="186" customWidth="1"/>
    <col min="4106" max="4111" width="9.140625" style="186"/>
    <col min="4112" max="4112" width="16.5703125" style="186" bestFit="1" customWidth="1"/>
    <col min="4113" max="4352" width="9.140625" style="186"/>
    <col min="4353" max="4353" width="46.28515625" style="186" customWidth="1"/>
    <col min="4354" max="4354" width="18.7109375" style="186" bestFit="1" customWidth="1"/>
    <col min="4355" max="4355" width="18.7109375" style="186" customWidth="1"/>
    <col min="4356" max="4356" width="19.140625" style="186" customWidth="1"/>
    <col min="4357" max="4357" width="16.85546875" style="186" bestFit="1" customWidth="1"/>
    <col min="4358" max="4358" width="19.85546875" style="186" bestFit="1" customWidth="1"/>
    <col min="4359" max="4359" width="21.85546875" style="186" bestFit="1" customWidth="1"/>
    <col min="4360" max="4360" width="48" style="186" customWidth="1"/>
    <col min="4361" max="4361" width="18" style="186" customWidth="1"/>
    <col min="4362" max="4367" width="9.140625" style="186"/>
    <col min="4368" max="4368" width="16.5703125" style="186" bestFit="1" customWidth="1"/>
    <col min="4369" max="4608" width="9.140625" style="186"/>
    <col min="4609" max="4609" width="46.28515625" style="186" customWidth="1"/>
    <col min="4610" max="4610" width="18.7109375" style="186" bestFit="1" customWidth="1"/>
    <col min="4611" max="4611" width="18.7109375" style="186" customWidth="1"/>
    <col min="4612" max="4612" width="19.140625" style="186" customWidth="1"/>
    <col min="4613" max="4613" width="16.85546875" style="186" bestFit="1" customWidth="1"/>
    <col min="4614" max="4614" width="19.85546875" style="186" bestFit="1" customWidth="1"/>
    <col min="4615" max="4615" width="21.85546875" style="186" bestFit="1" customWidth="1"/>
    <col min="4616" max="4616" width="48" style="186" customWidth="1"/>
    <col min="4617" max="4617" width="18" style="186" customWidth="1"/>
    <col min="4618" max="4623" width="9.140625" style="186"/>
    <col min="4624" max="4624" width="16.5703125" style="186" bestFit="1" customWidth="1"/>
    <col min="4625" max="4864" width="9.140625" style="186"/>
    <col min="4865" max="4865" width="46.28515625" style="186" customWidth="1"/>
    <col min="4866" max="4866" width="18.7109375" style="186" bestFit="1" customWidth="1"/>
    <col min="4867" max="4867" width="18.7109375" style="186" customWidth="1"/>
    <col min="4868" max="4868" width="19.140625" style="186" customWidth="1"/>
    <col min="4869" max="4869" width="16.85546875" style="186" bestFit="1" customWidth="1"/>
    <col min="4870" max="4870" width="19.85546875" style="186" bestFit="1" customWidth="1"/>
    <col min="4871" max="4871" width="21.85546875" style="186" bestFit="1" customWidth="1"/>
    <col min="4872" max="4872" width="48" style="186" customWidth="1"/>
    <col min="4873" max="4873" width="18" style="186" customWidth="1"/>
    <col min="4874" max="4879" width="9.140625" style="186"/>
    <col min="4880" max="4880" width="16.5703125" style="186" bestFit="1" customWidth="1"/>
    <col min="4881" max="5120" width="9.140625" style="186"/>
    <col min="5121" max="5121" width="46.28515625" style="186" customWidth="1"/>
    <col min="5122" max="5122" width="18.7109375" style="186" bestFit="1" customWidth="1"/>
    <col min="5123" max="5123" width="18.7109375" style="186" customWidth="1"/>
    <col min="5124" max="5124" width="19.140625" style="186" customWidth="1"/>
    <col min="5125" max="5125" width="16.85546875" style="186" bestFit="1" customWidth="1"/>
    <col min="5126" max="5126" width="19.85546875" style="186" bestFit="1" customWidth="1"/>
    <col min="5127" max="5127" width="21.85546875" style="186" bestFit="1" customWidth="1"/>
    <col min="5128" max="5128" width="48" style="186" customWidth="1"/>
    <col min="5129" max="5129" width="18" style="186" customWidth="1"/>
    <col min="5130" max="5135" width="9.140625" style="186"/>
    <col min="5136" max="5136" width="16.5703125" style="186" bestFit="1" customWidth="1"/>
    <col min="5137" max="5376" width="9.140625" style="186"/>
    <col min="5377" max="5377" width="46.28515625" style="186" customWidth="1"/>
    <col min="5378" max="5378" width="18.7109375" style="186" bestFit="1" customWidth="1"/>
    <col min="5379" max="5379" width="18.7109375" style="186" customWidth="1"/>
    <col min="5380" max="5380" width="19.140625" style="186" customWidth="1"/>
    <col min="5381" max="5381" width="16.85546875" style="186" bestFit="1" customWidth="1"/>
    <col min="5382" max="5382" width="19.85546875" style="186" bestFit="1" customWidth="1"/>
    <col min="5383" max="5383" width="21.85546875" style="186" bestFit="1" customWidth="1"/>
    <col min="5384" max="5384" width="48" style="186" customWidth="1"/>
    <col min="5385" max="5385" width="18" style="186" customWidth="1"/>
    <col min="5386" max="5391" width="9.140625" style="186"/>
    <col min="5392" max="5392" width="16.5703125" style="186" bestFit="1" customWidth="1"/>
    <col min="5393" max="5632" width="9.140625" style="186"/>
    <col min="5633" max="5633" width="46.28515625" style="186" customWidth="1"/>
    <col min="5634" max="5634" width="18.7109375" style="186" bestFit="1" customWidth="1"/>
    <col min="5635" max="5635" width="18.7109375" style="186" customWidth="1"/>
    <col min="5636" max="5636" width="19.140625" style="186" customWidth="1"/>
    <col min="5637" max="5637" width="16.85546875" style="186" bestFit="1" customWidth="1"/>
    <col min="5638" max="5638" width="19.85546875" style="186" bestFit="1" customWidth="1"/>
    <col min="5639" max="5639" width="21.85546875" style="186" bestFit="1" customWidth="1"/>
    <col min="5640" max="5640" width="48" style="186" customWidth="1"/>
    <col min="5641" max="5641" width="18" style="186" customWidth="1"/>
    <col min="5642" max="5647" width="9.140625" style="186"/>
    <col min="5648" max="5648" width="16.5703125" style="186" bestFit="1" customWidth="1"/>
    <col min="5649" max="5888" width="9.140625" style="186"/>
    <col min="5889" max="5889" width="46.28515625" style="186" customWidth="1"/>
    <col min="5890" max="5890" width="18.7109375" style="186" bestFit="1" customWidth="1"/>
    <col min="5891" max="5891" width="18.7109375" style="186" customWidth="1"/>
    <col min="5892" max="5892" width="19.140625" style="186" customWidth="1"/>
    <col min="5893" max="5893" width="16.85546875" style="186" bestFit="1" customWidth="1"/>
    <col min="5894" max="5894" width="19.85546875" style="186" bestFit="1" customWidth="1"/>
    <col min="5895" max="5895" width="21.85546875" style="186" bestFit="1" customWidth="1"/>
    <col min="5896" max="5896" width="48" style="186" customWidth="1"/>
    <col min="5897" max="5897" width="18" style="186" customWidth="1"/>
    <col min="5898" max="5903" width="9.140625" style="186"/>
    <col min="5904" max="5904" width="16.5703125" style="186" bestFit="1" customWidth="1"/>
    <col min="5905" max="6144" width="9.140625" style="186"/>
    <col min="6145" max="6145" width="46.28515625" style="186" customWidth="1"/>
    <col min="6146" max="6146" width="18.7109375" style="186" bestFit="1" customWidth="1"/>
    <col min="6147" max="6147" width="18.7109375" style="186" customWidth="1"/>
    <col min="6148" max="6148" width="19.140625" style="186" customWidth="1"/>
    <col min="6149" max="6149" width="16.85546875" style="186" bestFit="1" customWidth="1"/>
    <col min="6150" max="6150" width="19.85546875" style="186" bestFit="1" customWidth="1"/>
    <col min="6151" max="6151" width="21.85546875" style="186" bestFit="1" customWidth="1"/>
    <col min="6152" max="6152" width="48" style="186" customWidth="1"/>
    <col min="6153" max="6153" width="18" style="186" customWidth="1"/>
    <col min="6154" max="6159" width="9.140625" style="186"/>
    <col min="6160" max="6160" width="16.5703125" style="186" bestFit="1" customWidth="1"/>
    <col min="6161" max="6400" width="9.140625" style="186"/>
    <col min="6401" max="6401" width="46.28515625" style="186" customWidth="1"/>
    <col min="6402" max="6402" width="18.7109375" style="186" bestFit="1" customWidth="1"/>
    <col min="6403" max="6403" width="18.7109375" style="186" customWidth="1"/>
    <col min="6404" max="6404" width="19.140625" style="186" customWidth="1"/>
    <col min="6405" max="6405" width="16.85546875" style="186" bestFit="1" customWidth="1"/>
    <col min="6406" max="6406" width="19.85546875" style="186" bestFit="1" customWidth="1"/>
    <col min="6407" max="6407" width="21.85546875" style="186" bestFit="1" customWidth="1"/>
    <col min="6408" max="6408" width="48" style="186" customWidth="1"/>
    <col min="6409" max="6409" width="18" style="186" customWidth="1"/>
    <col min="6410" max="6415" width="9.140625" style="186"/>
    <col min="6416" max="6416" width="16.5703125" style="186" bestFit="1" customWidth="1"/>
    <col min="6417" max="6656" width="9.140625" style="186"/>
    <col min="6657" max="6657" width="46.28515625" style="186" customWidth="1"/>
    <col min="6658" max="6658" width="18.7109375" style="186" bestFit="1" customWidth="1"/>
    <col min="6659" max="6659" width="18.7109375" style="186" customWidth="1"/>
    <col min="6660" max="6660" width="19.140625" style="186" customWidth="1"/>
    <col min="6661" max="6661" width="16.85546875" style="186" bestFit="1" customWidth="1"/>
    <col min="6662" max="6662" width="19.85546875" style="186" bestFit="1" customWidth="1"/>
    <col min="6663" max="6663" width="21.85546875" style="186" bestFit="1" customWidth="1"/>
    <col min="6664" max="6664" width="48" style="186" customWidth="1"/>
    <col min="6665" max="6665" width="18" style="186" customWidth="1"/>
    <col min="6666" max="6671" width="9.140625" style="186"/>
    <col min="6672" max="6672" width="16.5703125" style="186" bestFit="1" customWidth="1"/>
    <col min="6673" max="6912" width="9.140625" style="186"/>
    <col min="6913" max="6913" width="46.28515625" style="186" customWidth="1"/>
    <col min="6914" max="6914" width="18.7109375" style="186" bestFit="1" customWidth="1"/>
    <col min="6915" max="6915" width="18.7109375" style="186" customWidth="1"/>
    <col min="6916" max="6916" width="19.140625" style="186" customWidth="1"/>
    <col min="6917" max="6917" width="16.85546875" style="186" bestFit="1" customWidth="1"/>
    <col min="6918" max="6918" width="19.85546875" style="186" bestFit="1" customWidth="1"/>
    <col min="6919" max="6919" width="21.85546875" style="186" bestFit="1" customWidth="1"/>
    <col min="6920" max="6920" width="48" style="186" customWidth="1"/>
    <col min="6921" max="6921" width="18" style="186" customWidth="1"/>
    <col min="6922" max="6927" width="9.140625" style="186"/>
    <col min="6928" max="6928" width="16.5703125" style="186" bestFit="1" customWidth="1"/>
    <col min="6929" max="7168" width="9.140625" style="186"/>
    <col min="7169" max="7169" width="46.28515625" style="186" customWidth="1"/>
    <col min="7170" max="7170" width="18.7109375" style="186" bestFit="1" customWidth="1"/>
    <col min="7171" max="7171" width="18.7109375" style="186" customWidth="1"/>
    <col min="7172" max="7172" width="19.140625" style="186" customWidth="1"/>
    <col min="7173" max="7173" width="16.85546875" style="186" bestFit="1" customWidth="1"/>
    <col min="7174" max="7174" width="19.85546875" style="186" bestFit="1" customWidth="1"/>
    <col min="7175" max="7175" width="21.85546875" style="186" bestFit="1" customWidth="1"/>
    <col min="7176" max="7176" width="48" style="186" customWidth="1"/>
    <col min="7177" max="7177" width="18" style="186" customWidth="1"/>
    <col min="7178" max="7183" width="9.140625" style="186"/>
    <col min="7184" max="7184" width="16.5703125" style="186" bestFit="1" customWidth="1"/>
    <col min="7185" max="7424" width="9.140625" style="186"/>
    <col min="7425" max="7425" width="46.28515625" style="186" customWidth="1"/>
    <col min="7426" max="7426" width="18.7109375" style="186" bestFit="1" customWidth="1"/>
    <col min="7427" max="7427" width="18.7109375" style="186" customWidth="1"/>
    <col min="7428" max="7428" width="19.140625" style="186" customWidth="1"/>
    <col min="7429" max="7429" width="16.85546875" style="186" bestFit="1" customWidth="1"/>
    <col min="7430" max="7430" width="19.85546875" style="186" bestFit="1" customWidth="1"/>
    <col min="7431" max="7431" width="21.85546875" style="186" bestFit="1" customWidth="1"/>
    <col min="7432" max="7432" width="48" style="186" customWidth="1"/>
    <col min="7433" max="7433" width="18" style="186" customWidth="1"/>
    <col min="7434" max="7439" width="9.140625" style="186"/>
    <col min="7440" max="7440" width="16.5703125" style="186" bestFit="1" customWidth="1"/>
    <col min="7441" max="7680" width="9.140625" style="186"/>
    <col min="7681" max="7681" width="46.28515625" style="186" customWidth="1"/>
    <col min="7682" max="7682" width="18.7109375" style="186" bestFit="1" customWidth="1"/>
    <col min="7683" max="7683" width="18.7109375" style="186" customWidth="1"/>
    <col min="7684" max="7684" width="19.140625" style="186" customWidth="1"/>
    <col min="7685" max="7685" width="16.85546875" style="186" bestFit="1" customWidth="1"/>
    <col min="7686" max="7686" width="19.85546875" style="186" bestFit="1" customWidth="1"/>
    <col min="7687" max="7687" width="21.85546875" style="186" bestFit="1" customWidth="1"/>
    <col min="7688" max="7688" width="48" style="186" customWidth="1"/>
    <col min="7689" max="7689" width="18" style="186" customWidth="1"/>
    <col min="7690" max="7695" width="9.140625" style="186"/>
    <col min="7696" max="7696" width="16.5703125" style="186" bestFit="1" customWidth="1"/>
    <col min="7697" max="7936" width="9.140625" style="186"/>
    <col min="7937" max="7937" width="46.28515625" style="186" customWidth="1"/>
    <col min="7938" max="7938" width="18.7109375" style="186" bestFit="1" customWidth="1"/>
    <col min="7939" max="7939" width="18.7109375" style="186" customWidth="1"/>
    <col min="7940" max="7940" width="19.140625" style="186" customWidth="1"/>
    <col min="7941" max="7941" width="16.85546875" style="186" bestFit="1" customWidth="1"/>
    <col min="7942" max="7942" width="19.85546875" style="186" bestFit="1" customWidth="1"/>
    <col min="7943" max="7943" width="21.85546875" style="186" bestFit="1" customWidth="1"/>
    <col min="7944" max="7944" width="48" style="186" customWidth="1"/>
    <col min="7945" max="7945" width="18" style="186" customWidth="1"/>
    <col min="7946" max="7951" width="9.140625" style="186"/>
    <col min="7952" max="7952" width="16.5703125" style="186" bestFit="1" customWidth="1"/>
    <col min="7953" max="8192" width="9.140625" style="186"/>
    <col min="8193" max="8193" width="46.28515625" style="186" customWidth="1"/>
    <col min="8194" max="8194" width="18.7109375" style="186" bestFit="1" customWidth="1"/>
    <col min="8195" max="8195" width="18.7109375" style="186" customWidth="1"/>
    <col min="8196" max="8196" width="19.140625" style="186" customWidth="1"/>
    <col min="8197" max="8197" width="16.85546875" style="186" bestFit="1" customWidth="1"/>
    <col min="8198" max="8198" width="19.85546875" style="186" bestFit="1" customWidth="1"/>
    <col min="8199" max="8199" width="21.85546875" style="186" bestFit="1" customWidth="1"/>
    <col min="8200" max="8200" width="48" style="186" customWidth="1"/>
    <col min="8201" max="8201" width="18" style="186" customWidth="1"/>
    <col min="8202" max="8207" width="9.140625" style="186"/>
    <col min="8208" max="8208" width="16.5703125" style="186" bestFit="1" customWidth="1"/>
    <col min="8209" max="8448" width="9.140625" style="186"/>
    <col min="8449" max="8449" width="46.28515625" style="186" customWidth="1"/>
    <col min="8450" max="8450" width="18.7109375" style="186" bestFit="1" customWidth="1"/>
    <col min="8451" max="8451" width="18.7109375" style="186" customWidth="1"/>
    <col min="8452" max="8452" width="19.140625" style="186" customWidth="1"/>
    <col min="8453" max="8453" width="16.85546875" style="186" bestFit="1" customWidth="1"/>
    <col min="8454" max="8454" width="19.85546875" style="186" bestFit="1" customWidth="1"/>
    <col min="8455" max="8455" width="21.85546875" style="186" bestFit="1" customWidth="1"/>
    <col min="8456" max="8456" width="48" style="186" customWidth="1"/>
    <col min="8457" max="8457" width="18" style="186" customWidth="1"/>
    <col min="8458" max="8463" width="9.140625" style="186"/>
    <col min="8464" max="8464" width="16.5703125" style="186" bestFit="1" customWidth="1"/>
    <col min="8465" max="8704" width="9.140625" style="186"/>
    <col min="8705" max="8705" width="46.28515625" style="186" customWidth="1"/>
    <col min="8706" max="8706" width="18.7109375" style="186" bestFit="1" customWidth="1"/>
    <col min="8707" max="8707" width="18.7109375" style="186" customWidth="1"/>
    <col min="8708" max="8708" width="19.140625" style="186" customWidth="1"/>
    <col min="8709" max="8709" width="16.85546875" style="186" bestFit="1" customWidth="1"/>
    <col min="8710" max="8710" width="19.85546875" style="186" bestFit="1" customWidth="1"/>
    <col min="8711" max="8711" width="21.85546875" style="186" bestFit="1" customWidth="1"/>
    <col min="8712" max="8712" width="48" style="186" customWidth="1"/>
    <col min="8713" max="8713" width="18" style="186" customWidth="1"/>
    <col min="8714" max="8719" width="9.140625" style="186"/>
    <col min="8720" max="8720" width="16.5703125" style="186" bestFit="1" customWidth="1"/>
    <col min="8721" max="8960" width="9.140625" style="186"/>
    <col min="8961" max="8961" width="46.28515625" style="186" customWidth="1"/>
    <col min="8962" max="8962" width="18.7109375" style="186" bestFit="1" customWidth="1"/>
    <col min="8963" max="8963" width="18.7109375" style="186" customWidth="1"/>
    <col min="8964" max="8964" width="19.140625" style="186" customWidth="1"/>
    <col min="8965" max="8965" width="16.85546875" style="186" bestFit="1" customWidth="1"/>
    <col min="8966" max="8966" width="19.85546875" style="186" bestFit="1" customWidth="1"/>
    <col min="8967" max="8967" width="21.85546875" style="186" bestFit="1" customWidth="1"/>
    <col min="8968" max="8968" width="48" style="186" customWidth="1"/>
    <col min="8969" max="8969" width="18" style="186" customWidth="1"/>
    <col min="8970" max="8975" width="9.140625" style="186"/>
    <col min="8976" max="8976" width="16.5703125" style="186" bestFit="1" customWidth="1"/>
    <col min="8977" max="9216" width="9.140625" style="186"/>
    <col min="9217" max="9217" width="46.28515625" style="186" customWidth="1"/>
    <col min="9218" max="9218" width="18.7109375" style="186" bestFit="1" customWidth="1"/>
    <col min="9219" max="9219" width="18.7109375" style="186" customWidth="1"/>
    <col min="9220" max="9220" width="19.140625" style="186" customWidth="1"/>
    <col min="9221" max="9221" width="16.85546875" style="186" bestFit="1" customWidth="1"/>
    <col min="9222" max="9222" width="19.85546875" style="186" bestFit="1" customWidth="1"/>
    <col min="9223" max="9223" width="21.85546875" style="186" bestFit="1" customWidth="1"/>
    <col min="9224" max="9224" width="48" style="186" customWidth="1"/>
    <col min="9225" max="9225" width="18" style="186" customWidth="1"/>
    <col min="9226" max="9231" width="9.140625" style="186"/>
    <col min="9232" max="9232" width="16.5703125" style="186" bestFit="1" customWidth="1"/>
    <col min="9233" max="9472" width="9.140625" style="186"/>
    <col min="9473" max="9473" width="46.28515625" style="186" customWidth="1"/>
    <col min="9474" max="9474" width="18.7109375" style="186" bestFit="1" customWidth="1"/>
    <col min="9475" max="9475" width="18.7109375" style="186" customWidth="1"/>
    <col min="9476" max="9476" width="19.140625" style="186" customWidth="1"/>
    <col min="9477" max="9477" width="16.85546875" style="186" bestFit="1" customWidth="1"/>
    <col min="9478" max="9478" width="19.85546875" style="186" bestFit="1" customWidth="1"/>
    <col min="9479" max="9479" width="21.85546875" style="186" bestFit="1" customWidth="1"/>
    <col min="9480" max="9480" width="48" style="186" customWidth="1"/>
    <col min="9481" max="9481" width="18" style="186" customWidth="1"/>
    <col min="9482" max="9487" width="9.140625" style="186"/>
    <col min="9488" max="9488" width="16.5703125" style="186" bestFit="1" customWidth="1"/>
    <col min="9489" max="9728" width="9.140625" style="186"/>
    <col min="9729" max="9729" width="46.28515625" style="186" customWidth="1"/>
    <col min="9730" max="9730" width="18.7109375" style="186" bestFit="1" customWidth="1"/>
    <col min="9731" max="9731" width="18.7109375" style="186" customWidth="1"/>
    <col min="9732" max="9732" width="19.140625" style="186" customWidth="1"/>
    <col min="9733" max="9733" width="16.85546875" style="186" bestFit="1" customWidth="1"/>
    <col min="9734" max="9734" width="19.85546875" style="186" bestFit="1" customWidth="1"/>
    <col min="9735" max="9735" width="21.85546875" style="186" bestFit="1" customWidth="1"/>
    <col min="9736" max="9736" width="48" style="186" customWidth="1"/>
    <col min="9737" max="9737" width="18" style="186" customWidth="1"/>
    <col min="9738" max="9743" width="9.140625" style="186"/>
    <col min="9744" max="9744" width="16.5703125" style="186" bestFit="1" customWidth="1"/>
    <col min="9745" max="9984" width="9.140625" style="186"/>
    <col min="9985" max="9985" width="46.28515625" style="186" customWidth="1"/>
    <col min="9986" max="9986" width="18.7109375" style="186" bestFit="1" customWidth="1"/>
    <col min="9987" max="9987" width="18.7109375" style="186" customWidth="1"/>
    <col min="9988" max="9988" width="19.140625" style="186" customWidth="1"/>
    <col min="9989" max="9989" width="16.85546875" style="186" bestFit="1" customWidth="1"/>
    <col min="9990" max="9990" width="19.85546875" style="186" bestFit="1" customWidth="1"/>
    <col min="9991" max="9991" width="21.85546875" style="186" bestFit="1" customWidth="1"/>
    <col min="9992" max="9992" width="48" style="186" customWidth="1"/>
    <col min="9993" max="9993" width="18" style="186" customWidth="1"/>
    <col min="9994" max="9999" width="9.140625" style="186"/>
    <col min="10000" max="10000" width="16.5703125" style="186" bestFit="1" customWidth="1"/>
    <col min="10001" max="10240" width="9.140625" style="186"/>
    <col min="10241" max="10241" width="46.28515625" style="186" customWidth="1"/>
    <col min="10242" max="10242" width="18.7109375" style="186" bestFit="1" customWidth="1"/>
    <col min="10243" max="10243" width="18.7109375" style="186" customWidth="1"/>
    <col min="10244" max="10244" width="19.140625" style="186" customWidth="1"/>
    <col min="10245" max="10245" width="16.85546875" style="186" bestFit="1" customWidth="1"/>
    <col min="10246" max="10246" width="19.85546875" style="186" bestFit="1" customWidth="1"/>
    <col min="10247" max="10247" width="21.85546875" style="186" bestFit="1" customWidth="1"/>
    <col min="10248" max="10248" width="48" style="186" customWidth="1"/>
    <col min="10249" max="10249" width="18" style="186" customWidth="1"/>
    <col min="10250" max="10255" width="9.140625" style="186"/>
    <col min="10256" max="10256" width="16.5703125" style="186" bestFit="1" customWidth="1"/>
    <col min="10257" max="10496" width="9.140625" style="186"/>
    <col min="10497" max="10497" width="46.28515625" style="186" customWidth="1"/>
    <col min="10498" max="10498" width="18.7109375" style="186" bestFit="1" customWidth="1"/>
    <col min="10499" max="10499" width="18.7109375" style="186" customWidth="1"/>
    <col min="10500" max="10500" width="19.140625" style="186" customWidth="1"/>
    <col min="10501" max="10501" width="16.85546875" style="186" bestFit="1" customWidth="1"/>
    <col min="10502" max="10502" width="19.85546875" style="186" bestFit="1" customWidth="1"/>
    <col min="10503" max="10503" width="21.85546875" style="186" bestFit="1" customWidth="1"/>
    <col min="10504" max="10504" width="48" style="186" customWidth="1"/>
    <col min="10505" max="10505" width="18" style="186" customWidth="1"/>
    <col min="10506" max="10511" width="9.140625" style="186"/>
    <col min="10512" max="10512" width="16.5703125" style="186" bestFit="1" customWidth="1"/>
    <col min="10513" max="10752" width="9.140625" style="186"/>
    <col min="10753" max="10753" width="46.28515625" style="186" customWidth="1"/>
    <col min="10754" max="10754" width="18.7109375" style="186" bestFit="1" customWidth="1"/>
    <col min="10755" max="10755" width="18.7109375" style="186" customWidth="1"/>
    <col min="10756" max="10756" width="19.140625" style="186" customWidth="1"/>
    <col min="10757" max="10757" width="16.85546875" style="186" bestFit="1" customWidth="1"/>
    <col min="10758" max="10758" width="19.85546875" style="186" bestFit="1" customWidth="1"/>
    <col min="10759" max="10759" width="21.85546875" style="186" bestFit="1" customWidth="1"/>
    <col min="10760" max="10760" width="48" style="186" customWidth="1"/>
    <col min="10761" max="10761" width="18" style="186" customWidth="1"/>
    <col min="10762" max="10767" width="9.140625" style="186"/>
    <col min="10768" max="10768" width="16.5703125" style="186" bestFit="1" customWidth="1"/>
    <col min="10769" max="11008" width="9.140625" style="186"/>
    <col min="11009" max="11009" width="46.28515625" style="186" customWidth="1"/>
    <col min="11010" max="11010" width="18.7109375" style="186" bestFit="1" customWidth="1"/>
    <col min="11011" max="11011" width="18.7109375" style="186" customWidth="1"/>
    <col min="11012" max="11012" width="19.140625" style="186" customWidth="1"/>
    <col min="11013" max="11013" width="16.85546875" style="186" bestFit="1" customWidth="1"/>
    <col min="11014" max="11014" width="19.85546875" style="186" bestFit="1" customWidth="1"/>
    <col min="11015" max="11015" width="21.85546875" style="186" bestFit="1" customWidth="1"/>
    <col min="11016" max="11016" width="48" style="186" customWidth="1"/>
    <col min="11017" max="11017" width="18" style="186" customWidth="1"/>
    <col min="11018" max="11023" width="9.140625" style="186"/>
    <col min="11024" max="11024" width="16.5703125" style="186" bestFit="1" customWidth="1"/>
    <col min="11025" max="11264" width="9.140625" style="186"/>
    <col min="11265" max="11265" width="46.28515625" style="186" customWidth="1"/>
    <col min="11266" max="11266" width="18.7109375" style="186" bestFit="1" customWidth="1"/>
    <col min="11267" max="11267" width="18.7109375" style="186" customWidth="1"/>
    <col min="11268" max="11268" width="19.140625" style="186" customWidth="1"/>
    <col min="11269" max="11269" width="16.85546875" style="186" bestFit="1" customWidth="1"/>
    <col min="11270" max="11270" width="19.85546875" style="186" bestFit="1" customWidth="1"/>
    <col min="11271" max="11271" width="21.85546875" style="186" bestFit="1" customWidth="1"/>
    <col min="11272" max="11272" width="48" style="186" customWidth="1"/>
    <col min="11273" max="11273" width="18" style="186" customWidth="1"/>
    <col min="11274" max="11279" width="9.140625" style="186"/>
    <col min="11280" max="11280" width="16.5703125" style="186" bestFit="1" customWidth="1"/>
    <col min="11281" max="11520" width="9.140625" style="186"/>
    <col min="11521" max="11521" width="46.28515625" style="186" customWidth="1"/>
    <col min="11522" max="11522" width="18.7109375" style="186" bestFit="1" customWidth="1"/>
    <col min="11523" max="11523" width="18.7109375" style="186" customWidth="1"/>
    <col min="11524" max="11524" width="19.140625" style="186" customWidth="1"/>
    <col min="11525" max="11525" width="16.85546875" style="186" bestFit="1" customWidth="1"/>
    <col min="11526" max="11526" width="19.85546875" style="186" bestFit="1" customWidth="1"/>
    <col min="11527" max="11527" width="21.85546875" style="186" bestFit="1" customWidth="1"/>
    <col min="11528" max="11528" width="48" style="186" customWidth="1"/>
    <col min="11529" max="11529" width="18" style="186" customWidth="1"/>
    <col min="11530" max="11535" width="9.140625" style="186"/>
    <col min="11536" max="11536" width="16.5703125" style="186" bestFit="1" customWidth="1"/>
    <col min="11537" max="11776" width="9.140625" style="186"/>
    <col min="11777" max="11777" width="46.28515625" style="186" customWidth="1"/>
    <col min="11778" max="11778" width="18.7109375" style="186" bestFit="1" customWidth="1"/>
    <col min="11779" max="11779" width="18.7109375" style="186" customWidth="1"/>
    <col min="11780" max="11780" width="19.140625" style="186" customWidth="1"/>
    <col min="11781" max="11781" width="16.85546875" style="186" bestFit="1" customWidth="1"/>
    <col min="11782" max="11782" width="19.85546875" style="186" bestFit="1" customWidth="1"/>
    <col min="11783" max="11783" width="21.85546875" style="186" bestFit="1" customWidth="1"/>
    <col min="11784" max="11784" width="48" style="186" customWidth="1"/>
    <col min="11785" max="11785" width="18" style="186" customWidth="1"/>
    <col min="11786" max="11791" width="9.140625" style="186"/>
    <col min="11792" max="11792" width="16.5703125" style="186" bestFit="1" customWidth="1"/>
    <col min="11793" max="12032" width="9.140625" style="186"/>
    <col min="12033" max="12033" width="46.28515625" style="186" customWidth="1"/>
    <col min="12034" max="12034" width="18.7109375" style="186" bestFit="1" customWidth="1"/>
    <col min="12035" max="12035" width="18.7109375" style="186" customWidth="1"/>
    <col min="12036" max="12036" width="19.140625" style="186" customWidth="1"/>
    <col min="12037" max="12037" width="16.85546875" style="186" bestFit="1" customWidth="1"/>
    <col min="12038" max="12038" width="19.85546875" style="186" bestFit="1" customWidth="1"/>
    <col min="12039" max="12039" width="21.85546875" style="186" bestFit="1" customWidth="1"/>
    <col min="12040" max="12040" width="48" style="186" customWidth="1"/>
    <col min="12041" max="12041" width="18" style="186" customWidth="1"/>
    <col min="12042" max="12047" width="9.140625" style="186"/>
    <col min="12048" max="12048" width="16.5703125" style="186" bestFit="1" customWidth="1"/>
    <col min="12049" max="12288" width="9.140625" style="186"/>
    <col min="12289" max="12289" width="46.28515625" style="186" customWidth="1"/>
    <col min="12290" max="12290" width="18.7109375" style="186" bestFit="1" customWidth="1"/>
    <col min="12291" max="12291" width="18.7109375" style="186" customWidth="1"/>
    <col min="12292" max="12292" width="19.140625" style="186" customWidth="1"/>
    <col min="12293" max="12293" width="16.85546875" style="186" bestFit="1" customWidth="1"/>
    <col min="12294" max="12294" width="19.85546875" style="186" bestFit="1" customWidth="1"/>
    <col min="12295" max="12295" width="21.85546875" style="186" bestFit="1" customWidth="1"/>
    <col min="12296" max="12296" width="48" style="186" customWidth="1"/>
    <col min="12297" max="12297" width="18" style="186" customWidth="1"/>
    <col min="12298" max="12303" width="9.140625" style="186"/>
    <col min="12304" max="12304" width="16.5703125" style="186" bestFit="1" customWidth="1"/>
    <col min="12305" max="12544" width="9.140625" style="186"/>
    <col min="12545" max="12545" width="46.28515625" style="186" customWidth="1"/>
    <col min="12546" max="12546" width="18.7109375" style="186" bestFit="1" customWidth="1"/>
    <col min="12547" max="12547" width="18.7109375" style="186" customWidth="1"/>
    <col min="12548" max="12548" width="19.140625" style="186" customWidth="1"/>
    <col min="12549" max="12549" width="16.85546875" style="186" bestFit="1" customWidth="1"/>
    <col min="12550" max="12550" width="19.85546875" style="186" bestFit="1" customWidth="1"/>
    <col min="12551" max="12551" width="21.85546875" style="186" bestFit="1" customWidth="1"/>
    <col min="12552" max="12552" width="48" style="186" customWidth="1"/>
    <col min="12553" max="12553" width="18" style="186" customWidth="1"/>
    <col min="12554" max="12559" width="9.140625" style="186"/>
    <col min="12560" max="12560" width="16.5703125" style="186" bestFit="1" customWidth="1"/>
    <col min="12561" max="12800" width="9.140625" style="186"/>
    <col min="12801" max="12801" width="46.28515625" style="186" customWidth="1"/>
    <col min="12802" max="12802" width="18.7109375" style="186" bestFit="1" customWidth="1"/>
    <col min="12803" max="12803" width="18.7109375" style="186" customWidth="1"/>
    <col min="12804" max="12804" width="19.140625" style="186" customWidth="1"/>
    <col min="12805" max="12805" width="16.85546875" style="186" bestFit="1" customWidth="1"/>
    <col min="12806" max="12806" width="19.85546875" style="186" bestFit="1" customWidth="1"/>
    <col min="12807" max="12807" width="21.85546875" style="186" bestFit="1" customWidth="1"/>
    <col min="12808" max="12808" width="48" style="186" customWidth="1"/>
    <col min="12809" max="12809" width="18" style="186" customWidth="1"/>
    <col min="12810" max="12815" width="9.140625" style="186"/>
    <col min="12816" max="12816" width="16.5703125" style="186" bestFit="1" customWidth="1"/>
    <col min="12817" max="13056" width="9.140625" style="186"/>
    <col min="13057" max="13057" width="46.28515625" style="186" customWidth="1"/>
    <col min="13058" max="13058" width="18.7109375" style="186" bestFit="1" customWidth="1"/>
    <col min="13059" max="13059" width="18.7109375" style="186" customWidth="1"/>
    <col min="13060" max="13060" width="19.140625" style="186" customWidth="1"/>
    <col min="13061" max="13061" width="16.85546875" style="186" bestFit="1" customWidth="1"/>
    <col min="13062" max="13062" width="19.85546875" style="186" bestFit="1" customWidth="1"/>
    <col min="13063" max="13063" width="21.85546875" style="186" bestFit="1" customWidth="1"/>
    <col min="13064" max="13064" width="48" style="186" customWidth="1"/>
    <col min="13065" max="13065" width="18" style="186" customWidth="1"/>
    <col min="13066" max="13071" width="9.140625" style="186"/>
    <col min="13072" max="13072" width="16.5703125" style="186" bestFit="1" customWidth="1"/>
    <col min="13073" max="13312" width="9.140625" style="186"/>
    <col min="13313" max="13313" width="46.28515625" style="186" customWidth="1"/>
    <col min="13314" max="13314" width="18.7109375" style="186" bestFit="1" customWidth="1"/>
    <col min="13315" max="13315" width="18.7109375" style="186" customWidth="1"/>
    <col min="13316" max="13316" width="19.140625" style="186" customWidth="1"/>
    <col min="13317" max="13317" width="16.85546875" style="186" bestFit="1" customWidth="1"/>
    <col min="13318" max="13318" width="19.85546875" style="186" bestFit="1" customWidth="1"/>
    <col min="13319" max="13319" width="21.85546875" style="186" bestFit="1" customWidth="1"/>
    <col min="13320" max="13320" width="48" style="186" customWidth="1"/>
    <col min="13321" max="13321" width="18" style="186" customWidth="1"/>
    <col min="13322" max="13327" width="9.140625" style="186"/>
    <col min="13328" max="13328" width="16.5703125" style="186" bestFit="1" customWidth="1"/>
    <col min="13329" max="13568" width="9.140625" style="186"/>
    <col min="13569" max="13569" width="46.28515625" style="186" customWidth="1"/>
    <col min="13570" max="13570" width="18.7109375" style="186" bestFit="1" customWidth="1"/>
    <col min="13571" max="13571" width="18.7109375" style="186" customWidth="1"/>
    <col min="13572" max="13572" width="19.140625" style="186" customWidth="1"/>
    <col min="13573" max="13573" width="16.85546875" style="186" bestFit="1" customWidth="1"/>
    <col min="13574" max="13574" width="19.85546875" style="186" bestFit="1" customWidth="1"/>
    <col min="13575" max="13575" width="21.85546875" style="186" bestFit="1" customWidth="1"/>
    <col min="13576" max="13576" width="48" style="186" customWidth="1"/>
    <col min="13577" max="13577" width="18" style="186" customWidth="1"/>
    <col min="13578" max="13583" width="9.140625" style="186"/>
    <col min="13584" max="13584" width="16.5703125" style="186" bestFit="1" customWidth="1"/>
    <col min="13585" max="13824" width="9.140625" style="186"/>
    <col min="13825" max="13825" width="46.28515625" style="186" customWidth="1"/>
    <col min="13826" max="13826" width="18.7109375" style="186" bestFit="1" customWidth="1"/>
    <col min="13827" max="13827" width="18.7109375" style="186" customWidth="1"/>
    <col min="13828" max="13828" width="19.140625" style="186" customWidth="1"/>
    <col min="13829" max="13829" width="16.85546875" style="186" bestFit="1" customWidth="1"/>
    <col min="13830" max="13830" width="19.85546875" style="186" bestFit="1" customWidth="1"/>
    <col min="13831" max="13831" width="21.85546875" style="186" bestFit="1" customWidth="1"/>
    <col min="13832" max="13832" width="48" style="186" customWidth="1"/>
    <col min="13833" max="13833" width="18" style="186" customWidth="1"/>
    <col min="13834" max="13839" width="9.140625" style="186"/>
    <col min="13840" max="13840" width="16.5703125" style="186" bestFit="1" customWidth="1"/>
    <col min="13841" max="14080" width="9.140625" style="186"/>
    <col min="14081" max="14081" width="46.28515625" style="186" customWidth="1"/>
    <col min="14082" max="14082" width="18.7109375" style="186" bestFit="1" customWidth="1"/>
    <col min="14083" max="14083" width="18.7109375" style="186" customWidth="1"/>
    <col min="14084" max="14084" width="19.140625" style="186" customWidth="1"/>
    <col min="14085" max="14085" width="16.85546875" style="186" bestFit="1" customWidth="1"/>
    <col min="14086" max="14086" width="19.85546875" style="186" bestFit="1" customWidth="1"/>
    <col min="14087" max="14087" width="21.85546875" style="186" bestFit="1" customWidth="1"/>
    <col min="14088" max="14088" width="48" style="186" customWidth="1"/>
    <col min="14089" max="14089" width="18" style="186" customWidth="1"/>
    <col min="14090" max="14095" width="9.140625" style="186"/>
    <col min="14096" max="14096" width="16.5703125" style="186" bestFit="1" customWidth="1"/>
    <col min="14097" max="14336" width="9.140625" style="186"/>
    <col min="14337" max="14337" width="46.28515625" style="186" customWidth="1"/>
    <col min="14338" max="14338" width="18.7109375" style="186" bestFit="1" customWidth="1"/>
    <col min="14339" max="14339" width="18.7109375" style="186" customWidth="1"/>
    <col min="14340" max="14340" width="19.140625" style="186" customWidth="1"/>
    <col min="14341" max="14341" width="16.85546875" style="186" bestFit="1" customWidth="1"/>
    <col min="14342" max="14342" width="19.85546875" style="186" bestFit="1" customWidth="1"/>
    <col min="14343" max="14343" width="21.85546875" style="186" bestFit="1" customWidth="1"/>
    <col min="14344" max="14344" width="48" style="186" customWidth="1"/>
    <col min="14345" max="14345" width="18" style="186" customWidth="1"/>
    <col min="14346" max="14351" width="9.140625" style="186"/>
    <col min="14352" max="14352" width="16.5703125" style="186" bestFit="1" customWidth="1"/>
    <col min="14353" max="14592" width="9.140625" style="186"/>
    <col min="14593" max="14593" width="46.28515625" style="186" customWidth="1"/>
    <col min="14594" max="14594" width="18.7109375" style="186" bestFit="1" customWidth="1"/>
    <col min="14595" max="14595" width="18.7109375" style="186" customWidth="1"/>
    <col min="14596" max="14596" width="19.140625" style="186" customWidth="1"/>
    <col min="14597" max="14597" width="16.85546875" style="186" bestFit="1" customWidth="1"/>
    <col min="14598" max="14598" width="19.85546875" style="186" bestFit="1" customWidth="1"/>
    <col min="14599" max="14599" width="21.85546875" style="186" bestFit="1" customWidth="1"/>
    <col min="14600" max="14600" width="48" style="186" customWidth="1"/>
    <col min="14601" max="14601" width="18" style="186" customWidth="1"/>
    <col min="14602" max="14607" width="9.140625" style="186"/>
    <col min="14608" max="14608" width="16.5703125" style="186" bestFit="1" customWidth="1"/>
    <col min="14609" max="14848" width="9.140625" style="186"/>
    <col min="14849" max="14849" width="46.28515625" style="186" customWidth="1"/>
    <col min="14850" max="14850" width="18.7109375" style="186" bestFit="1" customWidth="1"/>
    <col min="14851" max="14851" width="18.7109375" style="186" customWidth="1"/>
    <col min="14852" max="14852" width="19.140625" style="186" customWidth="1"/>
    <col min="14853" max="14853" width="16.85546875" style="186" bestFit="1" customWidth="1"/>
    <col min="14854" max="14854" width="19.85546875" style="186" bestFit="1" customWidth="1"/>
    <col min="14855" max="14855" width="21.85546875" style="186" bestFit="1" customWidth="1"/>
    <col min="14856" max="14856" width="48" style="186" customWidth="1"/>
    <col min="14857" max="14857" width="18" style="186" customWidth="1"/>
    <col min="14858" max="14863" width="9.140625" style="186"/>
    <col min="14864" max="14864" width="16.5703125" style="186" bestFit="1" customWidth="1"/>
    <col min="14865" max="15104" width="9.140625" style="186"/>
    <col min="15105" max="15105" width="46.28515625" style="186" customWidth="1"/>
    <col min="15106" max="15106" width="18.7109375" style="186" bestFit="1" customWidth="1"/>
    <col min="15107" max="15107" width="18.7109375" style="186" customWidth="1"/>
    <col min="15108" max="15108" width="19.140625" style="186" customWidth="1"/>
    <col min="15109" max="15109" width="16.85546875" style="186" bestFit="1" customWidth="1"/>
    <col min="15110" max="15110" width="19.85546875" style="186" bestFit="1" customWidth="1"/>
    <col min="15111" max="15111" width="21.85546875" style="186" bestFit="1" customWidth="1"/>
    <col min="15112" max="15112" width="48" style="186" customWidth="1"/>
    <col min="15113" max="15113" width="18" style="186" customWidth="1"/>
    <col min="15114" max="15119" width="9.140625" style="186"/>
    <col min="15120" max="15120" width="16.5703125" style="186" bestFit="1" customWidth="1"/>
    <col min="15121" max="15360" width="9.140625" style="186"/>
    <col min="15361" max="15361" width="46.28515625" style="186" customWidth="1"/>
    <col min="15362" max="15362" width="18.7109375" style="186" bestFit="1" customWidth="1"/>
    <col min="15363" max="15363" width="18.7109375" style="186" customWidth="1"/>
    <col min="15364" max="15364" width="19.140625" style="186" customWidth="1"/>
    <col min="15365" max="15365" width="16.85546875" style="186" bestFit="1" customWidth="1"/>
    <col min="15366" max="15366" width="19.85546875" style="186" bestFit="1" customWidth="1"/>
    <col min="15367" max="15367" width="21.85546875" style="186" bestFit="1" customWidth="1"/>
    <col min="15368" max="15368" width="48" style="186" customWidth="1"/>
    <col min="15369" max="15369" width="18" style="186" customWidth="1"/>
    <col min="15370" max="15375" width="9.140625" style="186"/>
    <col min="15376" max="15376" width="16.5703125" style="186" bestFit="1" customWidth="1"/>
    <col min="15377" max="15616" width="9.140625" style="186"/>
    <col min="15617" max="15617" width="46.28515625" style="186" customWidth="1"/>
    <col min="15618" max="15618" width="18.7109375" style="186" bestFit="1" customWidth="1"/>
    <col min="15619" max="15619" width="18.7109375" style="186" customWidth="1"/>
    <col min="15620" max="15620" width="19.140625" style="186" customWidth="1"/>
    <col min="15621" max="15621" width="16.85546875" style="186" bestFit="1" customWidth="1"/>
    <col min="15622" max="15622" width="19.85546875" style="186" bestFit="1" customWidth="1"/>
    <col min="15623" max="15623" width="21.85546875" style="186" bestFit="1" customWidth="1"/>
    <col min="15624" max="15624" width="48" style="186" customWidth="1"/>
    <col min="15625" max="15625" width="18" style="186" customWidth="1"/>
    <col min="15626" max="15631" width="9.140625" style="186"/>
    <col min="15632" max="15632" width="16.5703125" style="186" bestFit="1" customWidth="1"/>
    <col min="15633" max="15872" width="9.140625" style="186"/>
    <col min="15873" max="15873" width="46.28515625" style="186" customWidth="1"/>
    <col min="15874" max="15874" width="18.7109375" style="186" bestFit="1" customWidth="1"/>
    <col min="15875" max="15875" width="18.7109375" style="186" customWidth="1"/>
    <col min="15876" max="15876" width="19.140625" style="186" customWidth="1"/>
    <col min="15877" max="15877" width="16.85546875" style="186" bestFit="1" customWidth="1"/>
    <col min="15878" max="15878" width="19.85546875" style="186" bestFit="1" customWidth="1"/>
    <col min="15879" max="15879" width="21.85546875" style="186" bestFit="1" customWidth="1"/>
    <col min="15880" max="15880" width="48" style="186" customWidth="1"/>
    <col min="15881" max="15881" width="18" style="186" customWidth="1"/>
    <col min="15882" max="15887" width="9.140625" style="186"/>
    <col min="15888" max="15888" width="16.5703125" style="186" bestFit="1" customWidth="1"/>
    <col min="15889" max="16128" width="9.140625" style="186"/>
    <col min="16129" max="16129" width="46.28515625" style="186" customWidth="1"/>
    <col min="16130" max="16130" width="18.7109375" style="186" bestFit="1" customWidth="1"/>
    <col min="16131" max="16131" width="18.7109375" style="186" customWidth="1"/>
    <col min="16132" max="16132" width="19.140625" style="186" customWidth="1"/>
    <col min="16133" max="16133" width="16.85546875" style="186" bestFit="1" customWidth="1"/>
    <col min="16134" max="16134" width="19.85546875" style="186" bestFit="1" customWidth="1"/>
    <col min="16135" max="16135" width="21.85546875" style="186" bestFit="1" customWidth="1"/>
    <col min="16136" max="16136" width="48" style="186" customWidth="1"/>
    <col min="16137" max="16137" width="18" style="186" customWidth="1"/>
    <col min="16138" max="16143" width="9.140625" style="186"/>
    <col min="16144" max="16144" width="16.5703125" style="186" bestFit="1" customWidth="1"/>
    <col min="16145" max="16384" width="9.140625" style="186"/>
  </cols>
  <sheetData>
    <row r="1" spans="1:16" s="215" customFormat="1" ht="26.25">
      <c r="A1" s="540" t="s">
        <v>215</v>
      </c>
      <c r="B1" s="540"/>
      <c r="C1" s="540"/>
      <c r="D1" s="540"/>
      <c r="E1" s="540"/>
      <c r="F1" s="540"/>
      <c r="G1" s="214"/>
      <c r="H1" s="214"/>
      <c r="I1" s="214"/>
    </row>
    <row r="2" spans="1:16">
      <c r="I2" s="216" t="s">
        <v>48</v>
      </c>
    </row>
    <row r="3" spans="1:16" s="217" customFormat="1" ht="32.1" customHeight="1">
      <c r="A3" s="190" t="s">
        <v>216</v>
      </c>
      <c r="B3" s="190" t="s">
        <v>6</v>
      </c>
      <c r="C3" s="190" t="s">
        <v>7</v>
      </c>
      <c r="D3" s="190" t="s">
        <v>8</v>
      </c>
      <c r="E3" s="190" t="s">
        <v>104</v>
      </c>
      <c r="F3" s="190" t="s">
        <v>52</v>
      </c>
      <c r="G3" s="191" t="s">
        <v>105</v>
      </c>
      <c r="H3" s="191" t="s">
        <v>106</v>
      </c>
      <c r="I3" s="191" t="s">
        <v>107</v>
      </c>
    </row>
    <row r="4" spans="1:16" ht="32.1" customHeight="1">
      <c r="A4" s="218" t="s">
        <v>217</v>
      </c>
      <c r="B4" s="219">
        <f>B8*45/100</f>
        <v>4225430580.3855009</v>
      </c>
      <c r="C4" s="219">
        <f>C8*45/100</f>
        <v>859125133.98449993</v>
      </c>
      <c r="D4" s="219">
        <f>D8*45/100</f>
        <v>490155594.35850012</v>
      </c>
      <c r="E4" s="219">
        <f>E8*45/100</f>
        <v>267764210.037</v>
      </c>
      <c r="F4" s="219">
        <f>SUM(B4:E4)</f>
        <v>5842475518.765501</v>
      </c>
      <c r="G4" s="220">
        <v>1834277841000</v>
      </c>
      <c r="H4" s="221" t="s">
        <v>218</v>
      </c>
      <c r="I4" s="222">
        <f>SUM(F4/G4)</f>
        <v>3.1851638765806258E-3</v>
      </c>
    </row>
    <row r="5" spans="1:16" ht="24.75" customHeight="1">
      <c r="A5" s="223" t="s">
        <v>219</v>
      </c>
      <c r="B5" s="221">
        <f>B8*15/100</f>
        <v>1408476860.1285005</v>
      </c>
      <c r="C5" s="221">
        <f>C8*15/100</f>
        <v>286375044.66149998</v>
      </c>
      <c r="D5" s="221">
        <f>D8*15/100</f>
        <v>163385198.11950004</v>
      </c>
      <c r="E5" s="221">
        <f>E8*15/100</f>
        <v>89254736.67899999</v>
      </c>
      <c r="F5" s="221">
        <f>F8*15/100</f>
        <v>1947491839.5885007</v>
      </c>
      <c r="G5" s="224">
        <v>137904</v>
      </c>
      <c r="H5" s="224" t="s">
        <v>220</v>
      </c>
      <c r="I5" s="225">
        <f>SUM(F5/G5)</f>
        <v>14122.083765434656</v>
      </c>
    </row>
    <row r="6" spans="1:16" ht="27.75" customHeight="1">
      <c r="A6" s="223" t="s">
        <v>221</v>
      </c>
      <c r="B6" s="221">
        <f>B8*15/100</f>
        <v>1408476860.1285005</v>
      </c>
      <c r="C6" s="221">
        <f>C8*15/100</f>
        <v>286375044.66149998</v>
      </c>
      <c r="D6" s="221">
        <f>D8*15/100</f>
        <v>163385198.11950004</v>
      </c>
      <c r="E6" s="221">
        <f>E8*15/100</f>
        <v>89254736.67899999</v>
      </c>
      <c r="F6" s="219">
        <f>SUM(B6:E6)</f>
        <v>1947491839.5885005</v>
      </c>
      <c r="G6" s="224">
        <v>264762</v>
      </c>
      <c r="H6" s="226" t="s">
        <v>222</v>
      </c>
      <c r="I6" s="225">
        <f>SUM(F6/G6)</f>
        <v>7355.6320000169981</v>
      </c>
    </row>
    <row r="7" spans="1:16" ht="24.75" customHeight="1">
      <c r="A7" s="223" t="s">
        <v>223</v>
      </c>
      <c r="B7" s="221">
        <f>B8*25/100</f>
        <v>2347461433.5475006</v>
      </c>
      <c r="C7" s="221">
        <f>C8*25/100</f>
        <v>477291741.10250002</v>
      </c>
      <c r="D7" s="221">
        <f>D8*25/100</f>
        <v>272308663.53250009</v>
      </c>
      <c r="E7" s="221">
        <f>E8*25/100</f>
        <v>148757894.465</v>
      </c>
      <c r="F7" s="219">
        <f>SUM(B7:E7)</f>
        <v>3245819732.647501</v>
      </c>
      <c r="G7" s="224">
        <v>6</v>
      </c>
      <c r="H7" s="226" t="s">
        <v>224</v>
      </c>
      <c r="I7" s="225">
        <f>SUM(F7/G7)</f>
        <v>540969955.44125021</v>
      </c>
    </row>
    <row r="8" spans="1:16" s="215" customFormat="1" ht="27.75" customHeight="1">
      <c r="A8" s="227" t="s">
        <v>17</v>
      </c>
      <c r="B8" s="228">
        <v>9389845734.1900024</v>
      </c>
      <c r="C8" s="228">
        <v>1909166964.4099998</v>
      </c>
      <c r="D8" s="228">
        <v>1089234654.1300004</v>
      </c>
      <c r="E8" s="228">
        <v>595031577.86000001</v>
      </c>
      <c r="F8" s="228">
        <f>SUM(B8:E8)</f>
        <v>12983278930.590004</v>
      </c>
      <c r="G8" s="229"/>
      <c r="H8" s="229"/>
      <c r="I8" s="229"/>
      <c r="P8" s="230"/>
    </row>
    <row r="9" spans="1:16" ht="20.100000000000001" customHeight="1">
      <c r="D9" s="231"/>
      <c r="F9" s="231"/>
    </row>
  </sheetData>
  <sheetProtection password="CCC5" sheet="1" objects="1" scenarios="1"/>
  <mergeCells count="1">
    <mergeCell ref="A1:F1"/>
  </mergeCells>
  <printOptions horizontalCentered="1"/>
  <pageMargins left="0" right="0" top="0.86614173228346503" bottom="0.98425196850393704" header="0.511811023622047" footer="0.511811023622047"/>
  <pageSetup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-0.249977111117893"/>
  </sheetPr>
  <dimension ref="A1:I10"/>
  <sheetViews>
    <sheetView zoomScale="90" zoomScaleNormal="90" workbookViewId="0">
      <selection activeCell="E14" sqref="E14"/>
    </sheetView>
  </sheetViews>
  <sheetFormatPr defaultRowHeight="21"/>
  <cols>
    <col min="1" max="1" width="25.5703125" style="233" customWidth="1"/>
    <col min="2" max="2" width="20.85546875" style="234" customWidth="1"/>
    <col min="3" max="3" width="18.5703125" style="234" customWidth="1"/>
    <col min="4" max="4" width="18.85546875" style="234" customWidth="1"/>
    <col min="5" max="5" width="17.28515625" style="234" customWidth="1"/>
    <col min="6" max="6" width="21" style="233" customWidth="1"/>
    <col min="7" max="7" width="22.5703125" style="235" customWidth="1"/>
    <col min="8" max="8" width="25.28515625" style="235" customWidth="1"/>
    <col min="9" max="9" width="13.85546875" style="235" bestFit="1" customWidth="1"/>
    <col min="10" max="256" width="9.140625" style="233"/>
    <col min="257" max="257" width="25.5703125" style="233" customWidth="1"/>
    <col min="258" max="258" width="20.85546875" style="233" customWidth="1"/>
    <col min="259" max="259" width="18.5703125" style="233" customWidth="1"/>
    <col min="260" max="260" width="18.85546875" style="233" customWidth="1"/>
    <col min="261" max="261" width="17.28515625" style="233" customWidth="1"/>
    <col min="262" max="262" width="21" style="233" customWidth="1"/>
    <col min="263" max="263" width="22.5703125" style="233" customWidth="1"/>
    <col min="264" max="264" width="25.28515625" style="233" customWidth="1"/>
    <col min="265" max="265" width="13.85546875" style="233" bestFit="1" customWidth="1"/>
    <col min="266" max="512" width="9.140625" style="233"/>
    <col min="513" max="513" width="25.5703125" style="233" customWidth="1"/>
    <col min="514" max="514" width="20.85546875" style="233" customWidth="1"/>
    <col min="515" max="515" width="18.5703125" style="233" customWidth="1"/>
    <col min="516" max="516" width="18.85546875" style="233" customWidth="1"/>
    <col min="517" max="517" width="17.28515625" style="233" customWidth="1"/>
    <col min="518" max="518" width="21" style="233" customWidth="1"/>
    <col min="519" max="519" width="22.5703125" style="233" customWidth="1"/>
    <col min="520" max="520" width="25.28515625" style="233" customWidth="1"/>
    <col min="521" max="521" width="13.85546875" style="233" bestFit="1" customWidth="1"/>
    <col min="522" max="768" width="9.140625" style="233"/>
    <col min="769" max="769" width="25.5703125" style="233" customWidth="1"/>
    <col min="770" max="770" width="20.85546875" style="233" customWidth="1"/>
    <col min="771" max="771" width="18.5703125" style="233" customWidth="1"/>
    <col min="772" max="772" width="18.85546875" style="233" customWidth="1"/>
    <col min="773" max="773" width="17.28515625" style="233" customWidth="1"/>
    <col min="774" max="774" width="21" style="233" customWidth="1"/>
    <col min="775" max="775" width="22.5703125" style="233" customWidth="1"/>
    <col min="776" max="776" width="25.28515625" style="233" customWidth="1"/>
    <col min="777" max="777" width="13.85546875" style="233" bestFit="1" customWidth="1"/>
    <col min="778" max="1024" width="9.140625" style="233"/>
    <col min="1025" max="1025" width="25.5703125" style="233" customWidth="1"/>
    <col min="1026" max="1026" width="20.85546875" style="233" customWidth="1"/>
    <col min="1027" max="1027" width="18.5703125" style="233" customWidth="1"/>
    <col min="1028" max="1028" width="18.85546875" style="233" customWidth="1"/>
    <col min="1029" max="1029" width="17.28515625" style="233" customWidth="1"/>
    <col min="1030" max="1030" width="21" style="233" customWidth="1"/>
    <col min="1031" max="1031" width="22.5703125" style="233" customWidth="1"/>
    <col min="1032" max="1032" width="25.28515625" style="233" customWidth="1"/>
    <col min="1033" max="1033" width="13.85546875" style="233" bestFit="1" customWidth="1"/>
    <col min="1034" max="1280" width="9.140625" style="233"/>
    <col min="1281" max="1281" width="25.5703125" style="233" customWidth="1"/>
    <col min="1282" max="1282" width="20.85546875" style="233" customWidth="1"/>
    <col min="1283" max="1283" width="18.5703125" style="233" customWidth="1"/>
    <col min="1284" max="1284" width="18.85546875" style="233" customWidth="1"/>
    <col min="1285" max="1285" width="17.28515625" style="233" customWidth="1"/>
    <col min="1286" max="1286" width="21" style="233" customWidth="1"/>
    <col min="1287" max="1287" width="22.5703125" style="233" customWidth="1"/>
    <col min="1288" max="1288" width="25.28515625" style="233" customWidth="1"/>
    <col min="1289" max="1289" width="13.85546875" style="233" bestFit="1" customWidth="1"/>
    <col min="1290" max="1536" width="9.140625" style="233"/>
    <col min="1537" max="1537" width="25.5703125" style="233" customWidth="1"/>
    <col min="1538" max="1538" width="20.85546875" style="233" customWidth="1"/>
    <col min="1539" max="1539" width="18.5703125" style="233" customWidth="1"/>
    <col min="1540" max="1540" width="18.85546875" style="233" customWidth="1"/>
    <col min="1541" max="1541" width="17.28515625" style="233" customWidth="1"/>
    <col min="1542" max="1542" width="21" style="233" customWidth="1"/>
    <col min="1543" max="1543" width="22.5703125" style="233" customWidth="1"/>
    <col min="1544" max="1544" width="25.28515625" style="233" customWidth="1"/>
    <col min="1545" max="1545" width="13.85546875" style="233" bestFit="1" customWidth="1"/>
    <col min="1546" max="1792" width="9.140625" style="233"/>
    <col min="1793" max="1793" width="25.5703125" style="233" customWidth="1"/>
    <col min="1794" max="1794" width="20.85546875" style="233" customWidth="1"/>
    <col min="1795" max="1795" width="18.5703125" style="233" customWidth="1"/>
    <col min="1796" max="1796" width="18.85546875" style="233" customWidth="1"/>
    <col min="1797" max="1797" width="17.28515625" style="233" customWidth="1"/>
    <col min="1798" max="1798" width="21" style="233" customWidth="1"/>
    <col min="1799" max="1799" width="22.5703125" style="233" customWidth="1"/>
    <col min="1800" max="1800" width="25.28515625" style="233" customWidth="1"/>
    <col min="1801" max="1801" width="13.85546875" style="233" bestFit="1" customWidth="1"/>
    <col min="1802" max="2048" width="9.140625" style="233"/>
    <col min="2049" max="2049" width="25.5703125" style="233" customWidth="1"/>
    <col min="2050" max="2050" width="20.85546875" style="233" customWidth="1"/>
    <col min="2051" max="2051" width="18.5703125" style="233" customWidth="1"/>
    <col min="2052" max="2052" width="18.85546875" style="233" customWidth="1"/>
    <col min="2053" max="2053" width="17.28515625" style="233" customWidth="1"/>
    <col min="2054" max="2054" width="21" style="233" customWidth="1"/>
    <col min="2055" max="2055" width="22.5703125" style="233" customWidth="1"/>
    <col min="2056" max="2056" width="25.28515625" style="233" customWidth="1"/>
    <col min="2057" max="2057" width="13.85546875" style="233" bestFit="1" customWidth="1"/>
    <col min="2058" max="2304" width="9.140625" style="233"/>
    <col min="2305" max="2305" width="25.5703125" style="233" customWidth="1"/>
    <col min="2306" max="2306" width="20.85546875" style="233" customWidth="1"/>
    <col min="2307" max="2307" width="18.5703125" style="233" customWidth="1"/>
    <col min="2308" max="2308" width="18.85546875" style="233" customWidth="1"/>
    <col min="2309" max="2309" width="17.28515625" style="233" customWidth="1"/>
    <col min="2310" max="2310" width="21" style="233" customWidth="1"/>
    <col min="2311" max="2311" width="22.5703125" style="233" customWidth="1"/>
    <col min="2312" max="2312" width="25.28515625" style="233" customWidth="1"/>
    <col min="2313" max="2313" width="13.85546875" style="233" bestFit="1" customWidth="1"/>
    <col min="2314" max="2560" width="9.140625" style="233"/>
    <col min="2561" max="2561" width="25.5703125" style="233" customWidth="1"/>
    <col min="2562" max="2562" width="20.85546875" style="233" customWidth="1"/>
    <col min="2563" max="2563" width="18.5703125" style="233" customWidth="1"/>
    <col min="2564" max="2564" width="18.85546875" style="233" customWidth="1"/>
    <col min="2565" max="2565" width="17.28515625" style="233" customWidth="1"/>
    <col min="2566" max="2566" width="21" style="233" customWidth="1"/>
    <col min="2567" max="2567" width="22.5703125" style="233" customWidth="1"/>
    <col min="2568" max="2568" width="25.28515625" style="233" customWidth="1"/>
    <col min="2569" max="2569" width="13.85546875" style="233" bestFit="1" customWidth="1"/>
    <col min="2570" max="2816" width="9.140625" style="233"/>
    <col min="2817" max="2817" width="25.5703125" style="233" customWidth="1"/>
    <col min="2818" max="2818" width="20.85546875" style="233" customWidth="1"/>
    <col min="2819" max="2819" width="18.5703125" style="233" customWidth="1"/>
    <col min="2820" max="2820" width="18.85546875" style="233" customWidth="1"/>
    <col min="2821" max="2821" width="17.28515625" style="233" customWidth="1"/>
    <col min="2822" max="2822" width="21" style="233" customWidth="1"/>
    <col min="2823" max="2823" width="22.5703125" style="233" customWidth="1"/>
    <col min="2824" max="2824" width="25.28515625" style="233" customWidth="1"/>
    <col min="2825" max="2825" width="13.85546875" style="233" bestFit="1" customWidth="1"/>
    <col min="2826" max="3072" width="9.140625" style="233"/>
    <col min="3073" max="3073" width="25.5703125" style="233" customWidth="1"/>
    <col min="3074" max="3074" width="20.85546875" style="233" customWidth="1"/>
    <col min="3075" max="3075" width="18.5703125" style="233" customWidth="1"/>
    <col min="3076" max="3076" width="18.85546875" style="233" customWidth="1"/>
    <col min="3077" max="3077" width="17.28515625" style="233" customWidth="1"/>
    <col min="3078" max="3078" width="21" style="233" customWidth="1"/>
    <col min="3079" max="3079" width="22.5703125" style="233" customWidth="1"/>
    <col min="3080" max="3080" width="25.28515625" style="233" customWidth="1"/>
    <col min="3081" max="3081" width="13.85546875" style="233" bestFit="1" customWidth="1"/>
    <col min="3082" max="3328" width="9.140625" style="233"/>
    <col min="3329" max="3329" width="25.5703125" style="233" customWidth="1"/>
    <col min="3330" max="3330" width="20.85546875" style="233" customWidth="1"/>
    <col min="3331" max="3331" width="18.5703125" style="233" customWidth="1"/>
    <col min="3332" max="3332" width="18.85546875" style="233" customWidth="1"/>
    <col min="3333" max="3333" width="17.28515625" style="233" customWidth="1"/>
    <col min="3334" max="3334" width="21" style="233" customWidth="1"/>
    <col min="3335" max="3335" width="22.5703125" style="233" customWidth="1"/>
    <col min="3336" max="3336" width="25.28515625" style="233" customWidth="1"/>
    <col min="3337" max="3337" width="13.85546875" style="233" bestFit="1" customWidth="1"/>
    <col min="3338" max="3584" width="9.140625" style="233"/>
    <col min="3585" max="3585" width="25.5703125" style="233" customWidth="1"/>
    <col min="3586" max="3586" width="20.85546875" style="233" customWidth="1"/>
    <col min="3587" max="3587" width="18.5703125" style="233" customWidth="1"/>
    <col min="3588" max="3588" width="18.85546875" style="233" customWidth="1"/>
    <col min="3589" max="3589" width="17.28515625" style="233" customWidth="1"/>
    <col min="3590" max="3590" width="21" style="233" customWidth="1"/>
    <col min="3591" max="3591" width="22.5703125" style="233" customWidth="1"/>
    <col min="3592" max="3592" width="25.28515625" style="233" customWidth="1"/>
    <col min="3593" max="3593" width="13.85546875" style="233" bestFit="1" customWidth="1"/>
    <col min="3594" max="3840" width="9.140625" style="233"/>
    <col min="3841" max="3841" width="25.5703125" style="233" customWidth="1"/>
    <col min="3842" max="3842" width="20.85546875" style="233" customWidth="1"/>
    <col min="3843" max="3843" width="18.5703125" style="233" customWidth="1"/>
    <col min="3844" max="3844" width="18.85546875" style="233" customWidth="1"/>
    <col min="3845" max="3845" width="17.28515625" style="233" customWidth="1"/>
    <col min="3846" max="3846" width="21" style="233" customWidth="1"/>
    <col min="3847" max="3847" width="22.5703125" style="233" customWidth="1"/>
    <col min="3848" max="3848" width="25.28515625" style="233" customWidth="1"/>
    <col min="3849" max="3849" width="13.85546875" style="233" bestFit="1" customWidth="1"/>
    <col min="3850" max="4096" width="9.140625" style="233"/>
    <col min="4097" max="4097" width="25.5703125" style="233" customWidth="1"/>
    <col min="4098" max="4098" width="20.85546875" style="233" customWidth="1"/>
    <col min="4099" max="4099" width="18.5703125" style="233" customWidth="1"/>
    <col min="4100" max="4100" width="18.85546875" style="233" customWidth="1"/>
    <col min="4101" max="4101" width="17.28515625" style="233" customWidth="1"/>
    <col min="4102" max="4102" width="21" style="233" customWidth="1"/>
    <col min="4103" max="4103" width="22.5703125" style="233" customWidth="1"/>
    <col min="4104" max="4104" width="25.28515625" style="233" customWidth="1"/>
    <col min="4105" max="4105" width="13.85546875" style="233" bestFit="1" customWidth="1"/>
    <col min="4106" max="4352" width="9.140625" style="233"/>
    <col min="4353" max="4353" width="25.5703125" style="233" customWidth="1"/>
    <col min="4354" max="4354" width="20.85546875" style="233" customWidth="1"/>
    <col min="4355" max="4355" width="18.5703125" style="233" customWidth="1"/>
    <col min="4356" max="4356" width="18.85546875" style="233" customWidth="1"/>
    <col min="4357" max="4357" width="17.28515625" style="233" customWidth="1"/>
    <col min="4358" max="4358" width="21" style="233" customWidth="1"/>
    <col min="4359" max="4359" width="22.5703125" style="233" customWidth="1"/>
    <col min="4360" max="4360" width="25.28515625" style="233" customWidth="1"/>
    <col min="4361" max="4361" width="13.85546875" style="233" bestFit="1" customWidth="1"/>
    <col min="4362" max="4608" width="9.140625" style="233"/>
    <col min="4609" max="4609" width="25.5703125" style="233" customWidth="1"/>
    <col min="4610" max="4610" width="20.85546875" style="233" customWidth="1"/>
    <col min="4611" max="4611" width="18.5703125" style="233" customWidth="1"/>
    <col min="4612" max="4612" width="18.85546875" style="233" customWidth="1"/>
    <col min="4613" max="4613" width="17.28515625" style="233" customWidth="1"/>
    <col min="4614" max="4614" width="21" style="233" customWidth="1"/>
    <col min="4615" max="4615" width="22.5703125" style="233" customWidth="1"/>
    <col min="4616" max="4616" width="25.28515625" style="233" customWidth="1"/>
    <col min="4617" max="4617" width="13.85546875" style="233" bestFit="1" customWidth="1"/>
    <col min="4618" max="4864" width="9.140625" style="233"/>
    <col min="4865" max="4865" width="25.5703125" style="233" customWidth="1"/>
    <col min="4866" max="4866" width="20.85546875" style="233" customWidth="1"/>
    <col min="4867" max="4867" width="18.5703125" style="233" customWidth="1"/>
    <col min="4868" max="4868" width="18.85546875" style="233" customWidth="1"/>
    <col min="4869" max="4869" width="17.28515625" style="233" customWidth="1"/>
    <col min="4870" max="4870" width="21" style="233" customWidth="1"/>
    <col min="4871" max="4871" width="22.5703125" style="233" customWidth="1"/>
    <col min="4872" max="4872" width="25.28515625" style="233" customWidth="1"/>
    <col min="4873" max="4873" width="13.85546875" style="233" bestFit="1" customWidth="1"/>
    <col min="4874" max="5120" width="9.140625" style="233"/>
    <col min="5121" max="5121" width="25.5703125" style="233" customWidth="1"/>
    <col min="5122" max="5122" width="20.85546875" style="233" customWidth="1"/>
    <col min="5123" max="5123" width="18.5703125" style="233" customWidth="1"/>
    <col min="5124" max="5124" width="18.85546875" style="233" customWidth="1"/>
    <col min="5125" max="5125" width="17.28515625" style="233" customWidth="1"/>
    <col min="5126" max="5126" width="21" style="233" customWidth="1"/>
    <col min="5127" max="5127" width="22.5703125" style="233" customWidth="1"/>
    <col min="5128" max="5128" width="25.28515625" style="233" customWidth="1"/>
    <col min="5129" max="5129" width="13.85546875" style="233" bestFit="1" customWidth="1"/>
    <col min="5130" max="5376" width="9.140625" style="233"/>
    <col min="5377" max="5377" width="25.5703125" style="233" customWidth="1"/>
    <col min="5378" max="5378" width="20.85546875" style="233" customWidth="1"/>
    <col min="5379" max="5379" width="18.5703125" style="233" customWidth="1"/>
    <col min="5380" max="5380" width="18.85546875" style="233" customWidth="1"/>
    <col min="5381" max="5381" width="17.28515625" style="233" customWidth="1"/>
    <col min="5382" max="5382" width="21" style="233" customWidth="1"/>
    <col min="5383" max="5383" width="22.5703125" style="233" customWidth="1"/>
    <col min="5384" max="5384" width="25.28515625" style="233" customWidth="1"/>
    <col min="5385" max="5385" width="13.85546875" style="233" bestFit="1" customWidth="1"/>
    <col min="5386" max="5632" width="9.140625" style="233"/>
    <col min="5633" max="5633" width="25.5703125" style="233" customWidth="1"/>
    <col min="5634" max="5634" width="20.85546875" style="233" customWidth="1"/>
    <col min="5635" max="5635" width="18.5703125" style="233" customWidth="1"/>
    <col min="5636" max="5636" width="18.85546875" style="233" customWidth="1"/>
    <col min="5637" max="5637" width="17.28515625" style="233" customWidth="1"/>
    <col min="5638" max="5638" width="21" style="233" customWidth="1"/>
    <col min="5639" max="5639" width="22.5703125" style="233" customWidth="1"/>
    <col min="5640" max="5640" width="25.28515625" style="233" customWidth="1"/>
    <col min="5641" max="5641" width="13.85546875" style="233" bestFit="1" customWidth="1"/>
    <col min="5642" max="5888" width="9.140625" style="233"/>
    <col min="5889" max="5889" width="25.5703125" style="233" customWidth="1"/>
    <col min="5890" max="5890" width="20.85546875" style="233" customWidth="1"/>
    <col min="5891" max="5891" width="18.5703125" style="233" customWidth="1"/>
    <col min="5892" max="5892" width="18.85546875" style="233" customWidth="1"/>
    <col min="5893" max="5893" width="17.28515625" style="233" customWidth="1"/>
    <col min="5894" max="5894" width="21" style="233" customWidth="1"/>
    <col min="5895" max="5895" width="22.5703125" style="233" customWidth="1"/>
    <col min="5896" max="5896" width="25.28515625" style="233" customWidth="1"/>
    <col min="5897" max="5897" width="13.85546875" style="233" bestFit="1" customWidth="1"/>
    <col min="5898" max="6144" width="9.140625" style="233"/>
    <col min="6145" max="6145" width="25.5703125" style="233" customWidth="1"/>
    <col min="6146" max="6146" width="20.85546875" style="233" customWidth="1"/>
    <col min="6147" max="6147" width="18.5703125" style="233" customWidth="1"/>
    <col min="6148" max="6148" width="18.85546875" style="233" customWidth="1"/>
    <col min="6149" max="6149" width="17.28515625" style="233" customWidth="1"/>
    <col min="6150" max="6150" width="21" style="233" customWidth="1"/>
    <col min="6151" max="6151" width="22.5703125" style="233" customWidth="1"/>
    <col min="6152" max="6152" width="25.28515625" style="233" customWidth="1"/>
    <col min="6153" max="6153" width="13.85546875" style="233" bestFit="1" customWidth="1"/>
    <col min="6154" max="6400" width="9.140625" style="233"/>
    <col min="6401" max="6401" width="25.5703125" style="233" customWidth="1"/>
    <col min="6402" max="6402" width="20.85546875" style="233" customWidth="1"/>
    <col min="6403" max="6403" width="18.5703125" style="233" customWidth="1"/>
    <col min="6404" max="6404" width="18.85546875" style="233" customWidth="1"/>
    <col min="6405" max="6405" width="17.28515625" style="233" customWidth="1"/>
    <col min="6406" max="6406" width="21" style="233" customWidth="1"/>
    <col min="6407" max="6407" width="22.5703125" style="233" customWidth="1"/>
    <col min="6408" max="6408" width="25.28515625" style="233" customWidth="1"/>
    <col min="6409" max="6409" width="13.85546875" style="233" bestFit="1" customWidth="1"/>
    <col min="6410" max="6656" width="9.140625" style="233"/>
    <col min="6657" max="6657" width="25.5703125" style="233" customWidth="1"/>
    <col min="6658" max="6658" width="20.85546875" style="233" customWidth="1"/>
    <col min="6659" max="6659" width="18.5703125" style="233" customWidth="1"/>
    <col min="6660" max="6660" width="18.85546875" style="233" customWidth="1"/>
    <col min="6661" max="6661" width="17.28515625" style="233" customWidth="1"/>
    <col min="6662" max="6662" width="21" style="233" customWidth="1"/>
    <col min="6663" max="6663" width="22.5703125" style="233" customWidth="1"/>
    <col min="6664" max="6664" width="25.28515625" style="233" customWidth="1"/>
    <col min="6665" max="6665" width="13.85546875" style="233" bestFit="1" customWidth="1"/>
    <col min="6666" max="6912" width="9.140625" style="233"/>
    <col min="6913" max="6913" width="25.5703125" style="233" customWidth="1"/>
    <col min="6914" max="6914" width="20.85546875" style="233" customWidth="1"/>
    <col min="6915" max="6915" width="18.5703125" style="233" customWidth="1"/>
    <col min="6916" max="6916" width="18.85546875" style="233" customWidth="1"/>
    <col min="6917" max="6917" width="17.28515625" style="233" customWidth="1"/>
    <col min="6918" max="6918" width="21" style="233" customWidth="1"/>
    <col min="6919" max="6919" width="22.5703125" style="233" customWidth="1"/>
    <col min="6920" max="6920" width="25.28515625" style="233" customWidth="1"/>
    <col min="6921" max="6921" width="13.85546875" style="233" bestFit="1" customWidth="1"/>
    <col min="6922" max="7168" width="9.140625" style="233"/>
    <col min="7169" max="7169" width="25.5703125" style="233" customWidth="1"/>
    <col min="7170" max="7170" width="20.85546875" style="233" customWidth="1"/>
    <col min="7171" max="7171" width="18.5703125" style="233" customWidth="1"/>
    <col min="7172" max="7172" width="18.85546875" style="233" customWidth="1"/>
    <col min="7173" max="7173" width="17.28515625" style="233" customWidth="1"/>
    <col min="7174" max="7174" width="21" style="233" customWidth="1"/>
    <col min="7175" max="7175" width="22.5703125" style="233" customWidth="1"/>
    <col min="7176" max="7176" width="25.28515625" style="233" customWidth="1"/>
    <col min="7177" max="7177" width="13.85546875" style="233" bestFit="1" customWidth="1"/>
    <col min="7178" max="7424" width="9.140625" style="233"/>
    <col min="7425" max="7425" width="25.5703125" style="233" customWidth="1"/>
    <col min="7426" max="7426" width="20.85546875" style="233" customWidth="1"/>
    <col min="7427" max="7427" width="18.5703125" style="233" customWidth="1"/>
    <col min="7428" max="7428" width="18.85546875" style="233" customWidth="1"/>
    <col min="7429" max="7429" width="17.28515625" style="233" customWidth="1"/>
    <col min="7430" max="7430" width="21" style="233" customWidth="1"/>
    <col min="7431" max="7431" width="22.5703125" style="233" customWidth="1"/>
    <col min="7432" max="7432" width="25.28515625" style="233" customWidth="1"/>
    <col min="7433" max="7433" width="13.85546875" style="233" bestFit="1" customWidth="1"/>
    <col min="7434" max="7680" width="9.140625" style="233"/>
    <col min="7681" max="7681" width="25.5703125" style="233" customWidth="1"/>
    <col min="7682" max="7682" width="20.85546875" style="233" customWidth="1"/>
    <col min="7683" max="7683" width="18.5703125" style="233" customWidth="1"/>
    <col min="7684" max="7684" width="18.85546875" style="233" customWidth="1"/>
    <col min="7685" max="7685" width="17.28515625" style="233" customWidth="1"/>
    <col min="7686" max="7686" width="21" style="233" customWidth="1"/>
    <col min="7687" max="7687" width="22.5703125" style="233" customWidth="1"/>
    <col min="7688" max="7688" width="25.28515625" style="233" customWidth="1"/>
    <col min="7689" max="7689" width="13.85546875" style="233" bestFit="1" customWidth="1"/>
    <col min="7690" max="7936" width="9.140625" style="233"/>
    <col min="7937" max="7937" width="25.5703125" style="233" customWidth="1"/>
    <col min="7938" max="7938" width="20.85546875" style="233" customWidth="1"/>
    <col min="7939" max="7939" width="18.5703125" style="233" customWidth="1"/>
    <col min="7940" max="7940" width="18.85546875" style="233" customWidth="1"/>
    <col min="7941" max="7941" width="17.28515625" style="233" customWidth="1"/>
    <col min="7942" max="7942" width="21" style="233" customWidth="1"/>
    <col min="7943" max="7943" width="22.5703125" style="233" customWidth="1"/>
    <col min="7944" max="7944" width="25.28515625" style="233" customWidth="1"/>
    <col min="7945" max="7945" width="13.85546875" style="233" bestFit="1" customWidth="1"/>
    <col min="7946" max="8192" width="9.140625" style="233"/>
    <col min="8193" max="8193" width="25.5703125" style="233" customWidth="1"/>
    <col min="8194" max="8194" width="20.85546875" style="233" customWidth="1"/>
    <col min="8195" max="8195" width="18.5703125" style="233" customWidth="1"/>
    <col min="8196" max="8196" width="18.85546875" style="233" customWidth="1"/>
    <col min="8197" max="8197" width="17.28515625" style="233" customWidth="1"/>
    <col min="8198" max="8198" width="21" style="233" customWidth="1"/>
    <col min="8199" max="8199" width="22.5703125" style="233" customWidth="1"/>
    <col min="8200" max="8200" width="25.28515625" style="233" customWidth="1"/>
    <col min="8201" max="8201" width="13.85546875" style="233" bestFit="1" customWidth="1"/>
    <col min="8202" max="8448" width="9.140625" style="233"/>
    <col min="8449" max="8449" width="25.5703125" style="233" customWidth="1"/>
    <col min="8450" max="8450" width="20.85546875" style="233" customWidth="1"/>
    <col min="8451" max="8451" width="18.5703125" style="233" customWidth="1"/>
    <col min="8452" max="8452" width="18.85546875" style="233" customWidth="1"/>
    <col min="8453" max="8453" width="17.28515625" style="233" customWidth="1"/>
    <col min="8454" max="8454" width="21" style="233" customWidth="1"/>
    <col min="8455" max="8455" width="22.5703125" style="233" customWidth="1"/>
    <col min="8456" max="8456" width="25.28515625" style="233" customWidth="1"/>
    <col min="8457" max="8457" width="13.85546875" style="233" bestFit="1" customWidth="1"/>
    <col min="8458" max="8704" width="9.140625" style="233"/>
    <col min="8705" max="8705" width="25.5703125" style="233" customWidth="1"/>
    <col min="8706" max="8706" width="20.85546875" style="233" customWidth="1"/>
    <col min="8707" max="8707" width="18.5703125" style="233" customWidth="1"/>
    <col min="8708" max="8708" width="18.85546875" style="233" customWidth="1"/>
    <col min="8709" max="8709" width="17.28515625" style="233" customWidth="1"/>
    <col min="8710" max="8710" width="21" style="233" customWidth="1"/>
    <col min="8711" max="8711" width="22.5703125" style="233" customWidth="1"/>
    <col min="8712" max="8712" width="25.28515625" style="233" customWidth="1"/>
    <col min="8713" max="8713" width="13.85546875" style="233" bestFit="1" customWidth="1"/>
    <col min="8714" max="8960" width="9.140625" style="233"/>
    <col min="8961" max="8961" width="25.5703125" style="233" customWidth="1"/>
    <col min="8962" max="8962" width="20.85546875" style="233" customWidth="1"/>
    <col min="8963" max="8963" width="18.5703125" style="233" customWidth="1"/>
    <col min="8964" max="8964" width="18.85546875" style="233" customWidth="1"/>
    <col min="8965" max="8965" width="17.28515625" style="233" customWidth="1"/>
    <col min="8966" max="8966" width="21" style="233" customWidth="1"/>
    <col min="8967" max="8967" width="22.5703125" style="233" customWidth="1"/>
    <col min="8968" max="8968" width="25.28515625" style="233" customWidth="1"/>
    <col min="8969" max="8969" width="13.85546875" style="233" bestFit="1" customWidth="1"/>
    <col min="8970" max="9216" width="9.140625" style="233"/>
    <col min="9217" max="9217" width="25.5703125" style="233" customWidth="1"/>
    <col min="9218" max="9218" width="20.85546875" style="233" customWidth="1"/>
    <col min="9219" max="9219" width="18.5703125" style="233" customWidth="1"/>
    <col min="9220" max="9220" width="18.85546875" style="233" customWidth="1"/>
    <col min="9221" max="9221" width="17.28515625" style="233" customWidth="1"/>
    <col min="9222" max="9222" width="21" style="233" customWidth="1"/>
    <col min="9223" max="9223" width="22.5703125" style="233" customWidth="1"/>
    <col min="9224" max="9224" width="25.28515625" style="233" customWidth="1"/>
    <col min="9225" max="9225" width="13.85546875" style="233" bestFit="1" customWidth="1"/>
    <col min="9226" max="9472" width="9.140625" style="233"/>
    <col min="9473" max="9473" width="25.5703125" style="233" customWidth="1"/>
    <col min="9474" max="9474" width="20.85546875" style="233" customWidth="1"/>
    <col min="9475" max="9475" width="18.5703125" style="233" customWidth="1"/>
    <col min="9476" max="9476" width="18.85546875" style="233" customWidth="1"/>
    <col min="9477" max="9477" width="17.28515625" style="233" customWidth="1"/>
    <col min="9478" max="9478" width="21" style="233" customWidth="1"/>
    <col min="9479" max="9479" width="22.5703125" style="233" customWidth="1"/>
    <col min="9480" max="9480" width="25.28515625" style="233" customWidth="1"/>
    <col min="9481" max="9481" width="13.85546875" style="233" bestFit="1" customWidth="1"/>
    <col min="9482" max="9728" width="9.140625" style="233"/>
    <col min="9729" max="9729" width="25.5703125" style="233" customWidth="1"/>
    <col min="9730" max="9730" width="20.85546875" style="233" customWidth="1"/>
    <col min="9731" max="9731" width="18.5703125" style="233" customWidth="1"/>
    <col min="9732" max="9732" width="18.85546875" style="233" customWidth="1"/>
    <col min="9733" max="9733" width="17.28515625" style="233" customWidth="1"/>
    <col min="9734" max="9734" width="21" style="233" customWidth="1"/>
    <col min="9735" max="9735" width="22.5703125" style="233" customWidth="1"/>
    <col min="9736" max="9736" width="25.28515625" style="233" customWidth="1"/>
    <col min="9737" max="9737" width="13.85546875" style="233" bestFit="1" customWidth="1"/>
    <col min="9738" max="9984" width="9.140625" style="233"/>
    <col min="9985" max="9985" width="25.5703125" style="233" customWidth="1"/>
    <col min="9986" max="9986" width="20.85546875" style="233" customWidth="1"/>
    <col min="9987" max="9987" width="18.5703125" style="233" customWidth="1"/>
    <col min="9988" max="9988" width="18.85546875" style="233" customWidth="1"/>
    <col min="9989" max="9989" width="17.28515625" style="233" customWidth="1"/>
    <col min="9990" max="9990" width="21" style="233" customWidth="1"/>
    <col min="9991" max="9991" width="22.5703125" style="233" customWidth="1"/>
    <col min="9992" max="9992" width="25.28515625" style="233" customWidth="1"/>
    <col min="9993" max="9993" width="13.85546875" style="233" bestFit="1" customWidth="1"/>
    <col min="9994" max="10240" width="9.140625" style="233"/>
    <col min="10241" max="10241" width="25.5703125" style="233" customWidth="1"/>
    <col min="10242" max="10242" width="20.85546875" style="233" customWidth="1"/>
    <col min="10243" max="10243" width="18.5703125" style="233" customWidth="1"/>
    <col min="10244" max="10244" width="18.85546875" style="233" customWidth="1"/>
    <col min="10245" max="10245" width="17.28515625" style="233" customWidth="1"/>
    <col min="10246" max="10246" width="21" style="233" customWidth="1"/>
    <col min="10247" max="10247" width="22.5703125" style="233" customWidth="1"/>
    <col min="10248" max="10248" width="25.28515625" style="233" customWidth="1"/>
    <col min="10249" max="10249" width="13.85546875" style="233" bestFit="1" customWidth="1"/>
    <col min="10250" max="10496" width="9.140625" style="233"/>
    <col min="10497" max="10497" width="25.5703125" style="233" customWidth="1"/>
    <col min="10498" max="10498" width="20.85546875" style="233" customWidth="1"/>
    <col min="10499" max="10499" width="18.5703125" style="233" customWidth="1"/>
    <col min="10500" max="10500" width="18.85546875" style="233" customWidth="1"/>
    <col min="10501" max="10501" width="17.28515625" style="233" customWidth="1"/>
    <col min="10502" max="10502" width="21" style="233" customWidth="1"/>
    <col min="10503" max="10503" width="22.5703125" style="233" customWidth="1"/>
    <col min="10504" max="10504" width="25.28515625" style="233" customWidth="1"/>
    <col min="10505" max="10505" width="13.85546875" style="233" bestFit="1" customWidth="1"/>
    <col min="10506" max="10752" width="9.140625" style="233"/>
    <col min="10753" max="10753" width="25.5703125" style="233" customWidth="1"/>
    <col min="10754" max="10754" width="20.85546875" style="233" customWidth="1"/>
    <col min="10755" max="10755" width="18.5703125" style="233" customWidth="1"/>
    <col min="10756" max="10756" width="18.85546875" style="233" customWidth="1"/>
    <col min="10757" max="10757" width="17.28515625" style="233" customWidth="1"/>
    <col min="10758" max="10758" width="21" style="233" customWidth="1"/>
    <col min="10759" max="10759" width="22.5703125" style="233" customWidth="1"/>
    <col min="10760" max="10760" width="25.28515625" style="233" customWidth="1"/>
    <col min="10761" max="10761" width="13.85546875" style="233" bestFit="1" customWidth="1"/>
    <col min="10762" max="11008" width="9.140625" style="233"/>
    <col min="11009" max="11009" width="25.5703125" style="233" customWidth="1"/>
    <col min="11010" max="11010" width="20.85546875" style="233" customWidth="1"/>
    <col min="11011" max="11011" width="18.5703125" style="233" customWidth="1"/>
    <col min="11012" max="11012" width="18.85546875" style="233" customWidth="1"/>
    <col min="11013" max="11013" width="17.28515625" style="233" customWidth="1"/>
    <col min="11014" max="11014" width="21" style="233" customWidth="1"/>
    <col min="11015" max="11015" width="22.5703125" style="233" customWidth="1"/>
    <col min="11016" max="11016" width="25.28515625" style="233" customWidth="1"/>
    <col min="11017" max="11017" width="13.85546875" style="233" bestFit="1" customWidth="1"/>
    <col min="11018" max="11264" width="9.140625" style="233"/>
    <col min="11265" max="11265" width="25.5703125" style="233" customWidth="1"/>
    <col min="11266" max="11266" width="20.85546875" style="233" customWidth="1"/>
    <col min="11267" max="11267" width="18.5703125" style="233" customWidth="1"/>
    <col min="11268" max="11268" width="18.85546875" style="233" customWidth="1"/>
    <col min="11269" max="11269" width="17.28515625" style="233" customWidth="1"/>
    <col min="11270" max="11270" width="21" style="233" customWidth="1"/>
    <col min="11271" max="11271" width="22.5703125" style="233" customWidth="1"/>
    <col min="11272" max="11272" width="25.28515625" style="233" customWidth="1"/>
    <col min="11273" max="11273" width="13.85546875" style="233" bestFit="1" customWidth="1"/>
    <col min="11274" max="11520" width="9.140625" style="233"/>
    <col min="11521" max="11521" width="25.5703125" style="233" customWidth="1"/>
    <col min="11522" max="11522" width="20.85546875" style="233" customWidth="1"/>
    <col min="11523" max="11523" width="18.5703125" style="233" customWidth="1"/>
    <col min="11524" max="11524" width="18.85546875" style="233" customWidth="1"/>
    <col min="11525" max="11525" width="17.28515625" style="233" customWidth="1"/>
    <col min="11526" max="11526" width="21" style="233" customWidth="1"/>
    <col min="11527" max="11527" width="22.5703125" style="233" customWidth="1"/>
    <col min="11528" max="11528" width="25.28515625" style="233" customWidth="1"/>
    <col min="11529" max="11529" width="13.85546875" style="233" bestFit="1" customWidth="1"/>
    <col min="11530" max="11776" width="9.140625" style="233"/>
    <col min="11777" max="11777" width="25.5703125" style="233" customWidth="1"/>
    <col min="11778" max="11778" width="20.85546875" style="233" customWidth="1"/>
    <col min="11779" max="11779" width="18.5703125" style="233" customWidth="1"/>
    <col min="11780" max="11780" width="18.85546875" style="233" customWidth="1"/>
    <col min="11781" max="11781" width="17.28515625" style="233" customWidth="1"/>
    <col min="11782" max="11782" width="21" style="233" customWidth="1"/>
    <col min="11783" max="11783" width="22.5703125" style="233" customWidth="1"/>
    <col min="11784" max="11784" width="25.28515625" style="233" customWidth="1"/>
    <col min="11785" max="11785" width="13.85546875" style="233" bestFit="1" customWidth="1"/>
    <col min="11786" max="12032" width="9.140625" style="233"/>
    <col min="12033" max="12033" width="25.5703125" style="233" customWidth="1"/>
    <col min="12034" max="12034" width="20.85546875" style="233" customWidth="1"/>
    <col min="12035" max="12035" width="18.5703125" style="233" customWidth="1"/>
    <col min="12036" max="12036" width="18.85546875" style="233" customWidth="1"/>
    <col min="12037" max="12037" width="17.28515625" style="233" customWidth="1"/>
    <col min="12038" max="12038" width="21" style="233" customWidth="1"/>
    <col min="12039" max="12039" width="22.5703125" style="233" customWidth="1"/>
    <col min="12040" max="12040" width="25.28515625" style="233" customWidth="1"/>
    <col min="12041" max="12041" width="13.85546875" style="233" bestFit="1" customWidth="1"/>
    <col min="12042" max="12288" width="9.140625" style="233"/>
    <col min="12289" max="12289" width="25.5703125" style="233" customWidth="1"/>
    <col min="12290" max="12290" width="20.85546875" style="233" customWidth="1"/>
    <col min="12291" max="12291" width="18.5703125" style="233" customWidth="1"/>
    <col min="12292" max="12292" width="18.85546875" style="233" customWidth="1"/>
    <col min="12293" max="12293" width="17.28515625" style="233" customWidth="1"/>
    <col min="12294" max="12294" width="21" style="233" customWidth="1"/>
    <col min="12295" max="12295" width="22.5703125" style="233" customWidth="1"/>
    <col min="12296" max="12296" width="25.28515625" style="233" customWidth="1"/>
    <col min="12297" max="12297" width="13.85546875" style="233" bestFit="1" customWidth="1"/>
    <col min="12298" max="12544" width="9.140625" style="233"/>
    <col min="12545" max="12545" width="25.5703125" style="233" customWidth="1"/>
    <col min="12546" max="12546" width="20.85546875" style="233" customWidth="1"/>
    <col min="12547" max="12547" width="18.5703125" style="233" customWidth="1"/>
    <col min="12548" max="12548" width="18.85546875" style="233" customWidth="1"/>
    <col min="12549" max="12549" width="17.28515625" style="233" customWidth="1"/>
    <col min="12550" max="12550" width="21" style="233" customWidth="1"/>
    <col min="12551" max="12551" width="22.5703125" style="233" customWidth="1"/>
    <col min="12552" max="12552" width="25.28515625" style="233" customWidth="1"/>
    <col min="12553" max="12553" width="13.85546875" style="233" bestFit="1" customWidth="1"/>
    <col min="12554" max="12800" width="9.140625" style="233"/>
    <col min="12801" max="12801" width="25.5703125" style="233" customWidth="1"/>
    <col min="12802" max="12802" width="20.85546875" style="233" customWidth="1"/>
    <col min="12803" max="12803" width="18.5703125" style="233" customWidth="1"/>
    <col min="12804" max="12804" width="18.85546875" style="233" customWidth="1"/>
    <col min="12805" max="12805" width="17.28515625" style="233" customWidth="1"/>
    <col min="12806" max="12806" width="21" style="233" customWidth="1"/>
    <col min="12807" max="12807" width="22.5703125" style="233" customWidth="1"/>
    <col min="12808" max="12808" width="25.28515625" style="233" customWidth="1"/>
    <col min="12809" max="12809" width="13.85546875" style="233" bestFit="1" customWidth="1"/>
    <col min="12810" max="13056" width="9.140625" style="233"/>
    <col min="13057" max="13057" width="25.5703125" style="233" customWidth="1"/>
    <col min="13058" max="13058" width="20.85546875" style="233" customWidth="1"/>
    <col min="13059" max="13059" width="18.5703125" style="233" customWidth="1"/>
    <col min="13060" max="13060" width="18.85546875" style="233" customWidth="1"/>
    <col min="13061" max="13061" width="17.28515625" style="233" customWidth="1"/>
    <col min="13062" max="13062" width="21" style="233" customWidth="1"/>
    <col min="13063" max="13063" width="22.5703125" style="233" customWidth="1"/>
    <col min="13064" max="13064" width="25.28515625" style="233" customWidth="1"/>
    <col min="13065" max="13065" width="13.85546875" style="233" bestFit="1" customWidth="1"/>
    <col min="13066" max="13312" width="9.140625" style="233"/>
    <col min="13313" max="13313" width="25.5703125" style="233" customWidth="1"/>
    <col min="13314" max="13314" width="20.85546875" style="233" customWidth="1"/>
    <col min="13315" max="13315" width="18.5703125" style="233" customWidth="1"/>
    <col min="13316" max="13316" width="18.85546875" style="233" customWidth="1"/>
    <col min="13317" max="13317" width="17.28515625" style="233" customWidth="1"/>
    <col min="13318" max="13318" width="21" style="233" customWidth="1"/>
    <col min="13319" max="13319" width="22.5703125" style="233" customWidth="1"/>
    <col min="13320" max="13320" width="25.28515625" style="233" customWidth="1"/>
    <col min="13321" max="13321" width="13.85546875" style="233" bestFit="1" customWidth="1"/>
    <col min="13322" max="13568" width="9.140625" style="233"/>
    <col min="13569" max="13569" width="25.5703125" style="233" customWidth="1"/>
    <col min="13570" max="13570" width="20.85546875" style="233" customWidth="1"/>
    <col min="13571" max="13571" width="18.5703125" style="233" customWidth="1"/>
    <col min="13572" max="13572" width="18.85546875" style="233" customWidth="1"/>
    <col min="13573" max="13573" width="17.28515625" style="233" customWidth="1"/>
    <col min="13574" max="13574" width="21" style="233" customWidth="1"/>
    <col min="13575" max="13575" width="22.5703125" style="233" customWidth="1"/>
    <col min="13576" max="13576" width="25.28515625" style="233" customWidth="1"/>
    <col min="13577" max="13577" width="13.85546875" style="233" bestFit="1" customWidth="1"/>
    <col min="13578" max="13824" width="9.140625" style="233"/>
    <col min="13825" max="13825" width="25.5703125" style="233" customWidth="1"/>
    <col min="13826" max="13826" width="20.85546875" style="233" customWidth="1"/>
    <col min="13827" max="13827" width="18.5703125" style="233" customWidth="1"/>
    <col min="13828" max="13828" width="18.85546875" style="233" customWidth="1"/>
    <col min="13829" max="13829" width="17.28515625" style="233" customWidth="1"/>
    <col min="13830" max="13830" width="21" style="233" customWidth="1"/>
    <col min="13831" max="13831" width="22.5703125" style="233" customWidth="1"/>
    <col min="13832" max="13832" width="25.28515625" style="233" customWidth="1"/>
    <col min="13833" max="13833" width="13.85546875" style="233" bestFit="1" customWidth="1"/>
    <col min="13834" max="14080" width="9.140625" style="233"/>
    <col min="14081" max="14081" width="25.5703125" style="233" customWidth="1"/>
    <col min="14082" max="14082" width="20.85546875" style="233" customWidth="1"/>
    <col min="14083" max="14083" width="18.5703125" style="233" customWidth="1"/>
    <col min="14084" max="14084" width="18.85546875" style="233" customWidth="1"/>
    <col min="14085" max="14085" width="17.28515625" style="233" customWidth="1"/>
    <col min="14086" max="14086" width="21" style="233" customWidth="1"/>
    <col min="14087" max="14087" width="22.5703125" style="233" customWidth="1"/>
    <col min="14088" max="14088" width="25.28515625" style="233" customWidth="1"/>
    <col min="14089" max="14089" width="13.85546875" style="233" bestFit="1" customWidth="1"/>
    <col min="14090" max="14336" width="9.140625" style="233"/>
    <col min="14337" max="14337" width="25.5703125" style="233" customWidth="1"/>
    <col min="14338" max="14338" width="20.85546875" style="233" customWidth="1"/>
    <col min="14339" max="14339" width="18.5703125" style="233" customWidth="1"/>
    <col min="14340" max="14340" width="18.85546875" style="233" customWidth="1"/>
    <col min="14341" max="14341" width="17.28515625" style="233" customWidth="1"/>
    <col min="14342" max="14342" width="21" style="233" customWidth="1"/>
    <col min="14343" max="14343" width="22.5703125" style="233" customWidth="1"/>
    <col min="14344" max="14344" width="25.28515625" style="233" customWidth="1"/>
    <col min="14345" max="14345" width="13.85546875" style="233" bestFit="1" customWidth="1"/>
    <col min="14346" max="14592" width="9.140625" style="233"/>
    <col min="14593" max="14593" width="25.5703125" style="233" customWidth="1"/>
    <col min="14594" max="14594" width="20.85546875" style="233" customWidth="1"/>
    <col min="14595" max="14595" width="18.5703125" style="233" customWidth="1"/>
    <col min="14596" max="14596" width="18.85546875" style="233" customWidth="1"/>
    <col min="14597" max="14597" width="17.28515625" style="233" customWidth="1"/>
    <col min="14598" max="14598" width="21" style="233" customWidth="1"/>
    <col min="14599" max="14599" width="22.5703125" style="233" customWidth="1"/>
    <col min="14600" max="14600" width="25.28515625" style="233" customWidth="1"/>
    <col min="14601" max="14601" width="13.85546875" style="233" bestFit="1" customWidth="1"/>
    <col min="14602" max="14848" width="9.140625" style="233"/>
    <col min="14849" max="14849" width="25.5703125" style="233" customWidth="1"/>
    <col min="14850" max="14850" width="20.85546875" style="233" customWidth="1"/>
    <col min="14851" max="14851" width="18.5703125" style="233" customWidth="1"/>
    <col min="14852" max="14852" width="18.85546875" style="233" customWidth="1"/>
    <col min="14853" max="14853" width="17.28515625" style="233" customWidth="1"/>
    <col min="14854" max="14854" width="21" style="233" customWidth="1"/>
    <col min="14855" max="14855" width="22.5703125" style="233" customWidth="1"/>
    <col min="14856" max="14856" width="25.28515625" style="233" customWidth="1"/>
    <col min="14857" max="14857" width="13.85546875" style="233" bestFit="1" customWidth="1"/>
    <col min="14858" max="15104" width="9.140625" style="233"/>
    <col min="15105" max="15105" width="25.5703125" style="233" customWidth="1"/>
    <col min="15106" max="15106" width="20.85546875" style="233" customWidth="1"/>
    <col min="15107" max="15107" width="18.5703125" style="233" customWidth="1"/>
    <col min="15108" max="15108" width="18.85546875" style="233" customWidth="1"/>
    <col min="15109" max="15109" width="17.28515625" style="233" customWidth="1"/>
    <col min="15110" max="15110" width="21" style="233" customWidth="1"/>
    <col min="15111" max="15111" width="22.5703125" style="233" customWidth="1"/>
    <col min="15112" max="15112" width="25.28515625" style="233" customWidth="1"/>
    <col min="15113" max="15113" width="13.85546875" style="233" bestFit="1" customWidth="1"/>
    <col min="15114" max="15360" width="9.140625" style="233"/>
    <col min="15361" max="15361" width="25.5703125" style="233" customWidth="1"/>
    <col min="15362" max="15362" width="20.85546875" style="233" customWidth="1"/>
    <col min="15363" max="15363" width="18.5703125" style="233" customWidth="1"/>
    <col min="15364" max="15364" width="18.85546875" style="233" customWidth="1"/>
    <col min="15365" max="15365" width="17.28515625" style="233" customWidth="1"/>
    <col min="15366" max="15366" width="21" style="233" customWidth="1"/>
    <col min="15367" max="15367" width="22.5703125" style="233" customWidth="1"/>
    <col min="15368" max="15368" width="25.28515625" style="233" customWidth="1"/>
    <col min="15369" max="15369" width="13.85546875" style="233" bestFit="1" customWidth="1"/>
    <col min="15370" max="15616" width="9.140625" style="233"/>
    <col min="15617" max="15617" width="25.5703125" style="233" customWidth="1"/>
    <col min="15618" max="15618" width="20.85546875" style="233" customWidth="1"/>
    <col min="15619" max="15619" width="18.5703125" style="233" customWidth="1"/>
    <col min="15620" max="15620" width="18.85546875" style="233" customWidth="1"/>
    <col min="15621" max="15621" width="17.28515625" style="233" customWidth="1"/>
    <col min="15622" max="15622" width="21" style="233" customWidth="1"/>
    <col min="15623" max="15623" width="22.5703125" style="233" customWidth="1"/>
    <col min="15624" max="15624" width="25.28515625" style="233" customWidth="1"/>
    <col min="15625" max="15625" width="13.85546875" style="233" bestFit="1" customWidth="1"/>
    <col min="15626" max="15872" width="9.140625" style="233"/>
    <col min="15873" max="15873" width="25.5703125" style="233" customWidth="1"/>
    <col min="15874" max="15874" width="20.85546875" style="233" customWidth="1"/>
    <col min="15875" max="15875" width="18.5703125" style="233" customWidth="1"/>
    <col min="15876" max="15876" width="18.85546875" style="233" customWidth="1"/>
    <col min="15877" max="15877" width="17.28515625" style="233" customWidth="1"/>
    <col min="15878" max="15878" width="21" style="233" customWidth="1"/>
    <col min="15879" max="15879" width="22.5703125" style="233" customWidth="1"/>
    <col min="15880" max="15880" width="25.28515625" style="233" customWidth="1"/>
    <col min="15881" max="15881" width="13.85546875" style="233" bestFit="1" customWidth="1"/>
    <col min="15882" max="16128" width="9.140625" style="233"/>
    <col min="16129" max="16129" width="25.5703125" style="233" customWidth="1"/>
    <col min="16130" max="16130" width="20.85546875" style="233" customWidth="1"/>
    <col min="16131" max="16131" width="18.5703125" style="233" customWidth="1"/>
    <col min="16132" max="16132" width="18.85546875" style="233" customWidth="1"/>
    <col min="16133" max="16133" width="17.28515625" style="233" customWidth="1"/>
    <col min="16134" max="16134" width="21" style="233" customWidth="1"/>
    <col min="16135" max="16135" width="22.5703125" style="233" customWidth="1"/>
    <col min="16136" max="16136" width="25.28515625" style="233" customWidth="1"/>
    <col min="16137" max="16137" width="13.85546875" style="233" bestFit="1" customWidth="1"/>
    <col min="16138" max="16384" width="9.140625" style="233"/>
  </cols>
  <sheetData>
    <row r="1" spans="1:9" s="232" customFormat="1" ht="26.25">
      <c r="A1" s="543" t="s">
        <v>225</v>
      </c>
      <c r="B1" s="543"/>
      <c r="C1" s="543"/>
      <c r="D1" s="543"/>
      <c r="E1" s="543"/>
      <c r="F1" s="543"/>
      <c r="G1" s="543"/>
      <c r="H1" s="543"/>
      <c r="I1" s="543"/>
    </row>
    <row r="2" spans="1:9">
      <c r="I2" s="236" t="s">
        <v>226</v>
      </c>
    </row>
    <row r="3" spans="1:9" s="240" customFormat="1">
      <c r="A3" s="237" t="s">
        <v>227</v>
      </c>
      <c r="B3" s="238" t="s">
        <v>6</v>
      </c>
      <c r="C3" s="238" t="s">
        <v>7</v>
      </c>
      <c r="D3" s="238" t="s">
        <v>8</v>
      </c>
      <c r="E3" s="238" t="s">
        <v>104</v>
      </c>
      <c r="F3" s="237" t="s">
        <v>52</v>
      </c>
      <c r="G3" s="239" t="s">
        <v>214</v>
      </c>
      <c r="H3" s="239" t="s">
        <v>106</v>
      </c>
      <c r="I3" s="239" t="s">
        <v>107</v>
      </c>
    </row>
    <row r="4" spans="1:9" ht="33" customHeight="1">
      <c r="A4" s="241" t="s">
        <v>228</v>
      </c>
      <c r="B4" s="242">
        <f>+B5</f>
        <v>9389842524.1900024</v>
      </c>
      <c r="C4" s="242">
        <f>+C5</f>
        <v>1909170174.4099998</v>
      </c>
      <c r="D4" s="242">
        <f>+D5</f>
        <v>1089234654.1300004</v>
      </c>
      <c r="E4" s="242">
        <f>+E5</f>
        <v>595031577.86000001</v>
      </c>
      <c r="F4" s="243">
        <f>SUM(B4:E4)</f>
        <v>12983278930.590004</v>
      </c>
      <c r="G4" s="244">
        <v>1834277841000</v>
      </c>
      <c r="H4" s="244" t="s">
        <v>218</v>
      </c>
      <c r="I4" s="245">
        <f>SUM(F4/G4)</f>
        <v>7.0781419479569478E-3</v>
      </c>
    </row>
    <row r="5" spans="1:9" s="232" customFormat="1" ht="35.1" customHeight="1">
      <c r="A5" s="246" t="s">
        <v>52</v>
      </c>
      <c r="B5" s="247">
        <v>9389842524.1900024</v>
      </c>
      <c r="C5" s="247">
        <v>1909170174.4099998</v>
      </c>
      <c r="D5" s="247">
        <v>1089234654.1300004</v>
      </c>
      <c r="E5" s="247">
        <v>595031577.86000001</v>
      </c>
      <c r="F5" s="247">
        <f>SUM(B5:E5)</f>
        <v>12983278930.590004</v>
      </c>
      <c r="G5" s="248"/>
      <c r="H5" s="249"/>
      <c r="I5" s="250">
        <f>SUM(I4:I4)</f>
        <v>7.0781419479569478E-3</v>
      </c>
    </row>
    <row r="6" spans="1:9">
      <c r="I6" s="251"/>
    </row>
    <row r="10" spans="1:9">
      <c r="G10" s="252"/>
    </row>
  </sheetData>
  <sheetProtection password="CCC5" sheet="1" objects="1" scenarios="1"/>
  <mergeCells count="1">
    <mergeCell ref="A1:I1"/>
  </mergeCells>
  <pageMargins left="0.49803149600000002" right="0" top="0.98425196850393704" bottom="0.98425196850393704" header="0.511811023622047" footer="0.511811023622047"/>
  <pageSetup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-0.249977111117893"/>
  </sheetPr>
  <dimension ref="A1:W61"/>
  <sheetViews>
    <sheetView zoomScale="70" zoomScaleNormal="70" zoomScaleSheetLayoutView="80" workbookViewId="0">
      <pane xSplit="1" ySplit="4" topLeftCell="P5" activePane="bottomRight" state="frozen"/>
      <selection pane="topRight" activeCell="B1" sqref="B1"/>
      <selection pane="bottomLeft" activeCell="A5" sqref="A5"/>
      <selection pane="bottomRight" activeCell="X27" sqref="X27"/>
    </sheetView>
  </sheetViews>
  <sheetFormatPr defaultRowHeight="21"/>
  <cols>
    <col min="1" max="1" width="37.7109375" style="233" bestFit="1" customWidth="1"/>
    <col min="2" max="2" width="43.42578125" style="233" bestFit="1" customWidth="1"/>
    <col min="3" max="4" width="17.140625" style="233" bestFit="1" customWidth="1"/>
    <col min="5" max="5" width="16.7109375" style="233" bestFit="1" customWidth="1"/>
    <col min="6" max="6" width="15.42578125" style="233" bestFit="1" customWidth="1"/>
    <col min="7" max="7" width="18.140625" style="235" bestFit="1" customWidth="1"/>
    <col min="8" max="8" width="20.140625" style="235" bestFit="1" customWidth="1"/>
    <col min="9" max="9" width="32.5703125" style="326" customWidth="1"/>
    <col min="10" max="10" width="17.28515625" style="233" bestFit="1" customWidth="1"/>
    <col min="11" max="11" width="38.85546875" style="233" customWidth="1"/>
    <col min="12" max="12" width="20.28515625" style="234" bestFit="1" customWidth="1"/>
    <col min="13" max="13" width="19.85546875" style="234" bestFit="1" customWidth="1"/>
    <col min="14" max="14" width="20.28515625" style="327" bestFit="1" customWidth="1"/>
    <col min="15" max="15" width="18.5703125" style="327" bestFit="1" customWidth="1"/>
    <col min="16" max="16" width="21.28515625" style="327" bestFit="1" customWidth="1"/>
    <col min="17" max="17" width="20.5703125" style="235" bestFit="1" customWidth="1"/>
    <col min="18" max="18" width="32.5703125" style="233" bestFit="1" customWidth="1"/>
    <col min="19" max="19" width="17.7109375" style="233" bestFit="1" customWidth="1"/>
    <col min="20" max="20" width="12.5703125" style="233" bestFit="1" customWidth="1"/>
    <col min="21" max="21" width="13.140625" style="233" bestFit="1" customWidth="1"/>
    <col min="22" max="22" width="13" style="235" bestFit="1" customWidth="1"/>
    <col min="23" max="23" width="13" style="235" customWidth="1"/>
    <col min="24" max="202" width="9.140625" style="233"/>
    <col min="203" max="203" width="43.7109375" style="233" customWidth="1"/>
    <col min="204" max="204" width="52.85546875" style="233" customWidth="1"/>
    <col min="205" max="206" width="20.5703125" style="233" bestFit="1" customWidth="1"/>
    <col min="207" max="208" width="18.7109375" style="233" bestFit="1" customWidth="1"/>
    <col min="209" max="209" width="20.5703125" style="233" bestFit="1" customWidth="1"/>
    <col min="210" max="210" width="25" style="233" bestFit="1" customWidth="1"/>
    <col min="211" max="211" width="44.140625" style="233" customWidth="1"/>
    <col min="212" max="212" width="16.42578125" style="233" customWidth="1"/>
    <col min="213" max="213" width="52.85546875" style="233" customWidth="1"/>
    <col min="214" max="215" width="20.5703125" style="233" bestFit="1" customWidth="1"/>
    <col min="216" max="217" width="18.7109375" style="233" bestFit="1" customWidth="1"/>
    <col min="218" max="218" width="20.5703125" style="233" bestFit="1" customWidth="1"/>
    <col min="219" max="219" width="25.7109375" style="233" customWidth="1"/>
    <col min="220" max="220" width="33.42578125" style="233" bestFit="1" customWidth="1"/>
    <col min="221" max="221" width="16.42578125" style="233" bestFit="1" customWidth="1"/>
    <col min="222" max="223" width="11.85546875" style="233" bestFit="1" customWidth="1"/>
    <col min="224" max="224" width="15.28515625" style="233" bestFit="1" customWidth="1"/>
    <col min="225" max="225" width="18.7109375" style="233" bestFit="1" customWidth="1"/>
    <col min="226" max="226" width="12.85546875" style="233" bestFit="1" customWidth="1"/>
    <col min="227" max="458" width="9.140625" style="233"/>
    <col min="459" max="459" width="43.7109375" style="233" customWidth="1"/>
    <col min="460" max="460" width="52.85546875" style="233" customWidth="1"/>
    <col min="461" max="462" width="20.5703125" style="233" bestFit="1" customWidth="1"/>
    <col min="463" max="464" width="18.7109375" style="233" bestFit="1" customWidth="1"/>
    <col min="465" max="465" width="20.5703125" style="233" bestFit="1" customWidth="1"/>
    <col min="466" max="466" width="25" style="233" bestFit="1" customWidth="1"/>
    <col min="467" max="467" width="44.140625" style="233" customWidth="1"/>
    <col min="468" max="468" width="16.42578125" style="233" customWidth="1"/>
    <col min="469" max="469" width="52.85546875" style="233" customWidth="1"/>
    <col min="470" max="471" width="20.5703125" style="233" bestFit="1" customWidth="1"/>
    <col min="472" max="473" width="18.7109375" style="233" bestFit="1" customWidth="1"/>
    <col min="474" max="474" width="20.5703125" style="233" bestFit="1" customWidth="1"/>
    <col min="475" max="475" width="25.7109375" style="233" customWidth="1"/>
    <col min="476" max="476" width="33.42578125" style="233" bestFit="1" customWidth="1"/>
    <col min="477" max="477" width="16.42578125" style="233" bestFit="1" customWidth="1"/>
    <col min="478" max="479" width="11.85546875" style="233" bestFit="1" customWidth="1"/>
    <col min="480" max="480" width="15.28515625" style="233" bestFit="1" customWidth="1"/>
    <col min="481" max="481" width="18.7109375" style="233" bestFit="1" customWidth="1"/>
    <col min="482" max="482" width="12.85546875" style="233" bestFit="1" customWidth="1"/>
    <col min="483" max="714" width="9.140625" style="233"/>
    <col min="715" max="715" width="43.7109375" style="233" customWidth="1"/>
    <col min="716" max="716" width="52.85546875" style="233" customWidth="1"/>
    <col min="717" max="718" width="20.5703125" style="233" bestFit="1" customWidth="1"/>
    <col min="719" max="720" width="18.7109375" style="233" bestFit="1" customWidth="1"/>
    <col min="721" max="721" width="20.5703125" style="233" bestFit="1" customWidth="1"/>
    <col min="722" max="722" width="25" style="233" bestFit="1" customWidth="1"/>
    <col min="723" max="723" width="44.140625" style="233" customWidth="1"/>
    <col min="724" max="724" width="16.42578125" style="233" customWidth="1"/>
    <col min="725" max="725" width="52.85546875" style="233" customWidth="1"/>
    <col min="726" max="727" width="20.5703125" style="233" bestFit="1" customWidth="1"/>
    <col min="728" max="729" width="18.7109375" style="233" bestFit="1" customWidth="1"/>
    <col min="730" max="730" width="20.5703125" style="233" bestFit="1" customWidth="1"/>
    <col min="731" max="731" width="25.7109375" style="233" customWidth="1"/>
    <col min="732" max="732" width="33.42578125" style="233" bestFit="1" customWidth="1"/>
    <col min="733" max="733" width="16.42578125" style="233" bestFit="1" customWidth="1"/>
    <col min="734" max="735" width="11.85546875" style="233" bestFit="1" customWidth="1"/>
    <col min="736" max="736" width="15.28515625" style="233" bestFit="1" customWidth="1"/>
    <col min="737" max="737" width="18.7109375" style="233" bestFit="1" customWidth="1"/>
    <col min="738" max="738" width="12.85546875" style="233" bestFit="1" customWidth="1"/>
    <col min="739" max="970" width="9.140625" style="233"/>
    <col min="971" max="971" width="43.7109375" style="233" customWidth="1"/>
    <col min="972" max="972" width="52.85546875" style="233" customWidth="1"/>
    <col min="973" max="974" width="20.5703125" style="233" bestFit="1" customWidth="1"/>
    <col min="975" max="976" width="18.7109375" style="233" bestFit="1" customWidth="1"/>
    <col min="977" max="977" width="20.5703125" style="233" bestFit="1" customWidth="1"/>
    <col min="978" max="978" width="25" style="233" bestFit="1" customWidth="1"/>
    <col min="979" max="979" width="44.140625" style="233" customWidth="1"/>
    <col min="980" max="980" width="16.42578125" style="233" customWidth="1"/>
    <col min="981" max="981" width="52.85546875" style="233" customWidth="1"/>
    <col min="982" max="983" width="20.5703125" style="233" bestFit="1" customWidth="1"/>
    <col min="984" max="985" width="18.7109375" style="233" bestFit="1" customWidth="1"/>
    <col min="986" max="986" width="20.5703125" style="233" bestFit="1" customWidth="1"/>
    <col min="987" max="987" width="25.7109375" style="233" customWidth="1"/>
    <col min="988" max="988" width="33.42578125" style="233" bestFit="1" customWidth="1"/>
    <col min="989" max="989" width="16.42578125" style="233" bestFit="1" customWidth="1"/>
    <col min="990" max="991" width="11.85546875" style="233" bestFit="1" customWidth="1"/>
    <col min="992" max="992" width="15.28515625" style="233" bestFit="1" customWidth="1"/>
    <col min="993" max="993" width="18.7109375" style="233" bestFit="1" customWidth="1"/>
    <col min="994" max="994" width="12.85546875" style="233" bestFit="1" customWidth="1"/>
    <col min="995" max="1226" width="9.140625" style="233"/>
    <col min="1227" max="1227" width="43.7109375" style="233" customWidth="1"/>
    <col min="1228" max="1228" width="52.85546875" style="233" customWidth="1"/>
    <col min="1229" max="1230" width="20.5703125" style="233" bestFit="1" customWidth="1"/>
    <col min="1231" max="1232" width="18.7109375" style="233" bestFit="1" customWidth="1"/>
    <col min="1233" max="1233" width="20.5703125" style="233" bestFit="1" customWidth="1"/>
    <col min="1234" max="1234" width="25" style="233" bestFit="1" customWidth="1"/>
    <col min="1235" max="1235" width="44.140625" style="233" customWidth="1"/>
    <col min="1236" max="1236" width="16.42578125" style="233" customWidth="1"/>
    <col min="1237" max="1237" width="52.85546875" style="233" customWidth="1"/>
    <col min="1238" max="1239" width="20.5703125" style="233" bestFit="1" customWidth="1"/>
    <col min="1240" max="1241" width="18.7109375" style="233" bestFit="1" customWidth="1"/>
    <col min="1242" max="1242" width="20.5703125" style="233" bestFit="1" customWidth="1"/>
    <col min="1243" max="1243" width="25.7109375" style="233" customWidth="1"/>
    <col min="1244" max="1244" width="33.42578125" style="233" bestFit="1" customWidth="1"/>
    <col min="1245" max="1245" width="16.42578125" style="233" bestFit="1" customWidth="1"/>
    <col min="1246" max="1247" width="11.85546875" style="233" bestFit="1" customWidth="1"/>
    <col min="1248" max="1248" width="15.28515625" style="233" bestFit="1" customWidth="1"/>
    <col min="1249" max="1249" width="18.7109375" style="233" bestFit="1" customWidth="1"/>
    <col min="1250" max="1250" width="12.85546875" style="233" bestFit="1" customWidth="1"/>
    <col min="1251" max="1482" width="9.140625" style="233"/>
    <col min="1483" max="1483" width="43.7109375" style="233" customWidth="1"/>
    <col min="1484" max="1484" width="52.85546875" style="233" customWidth="1"/>
    <col min="1485" max="1486" width="20.5703125" style="233" bestFit="1" customWidth="1"/>
    <col min="1487" max="1488" width="18.7109375" style="233" bestFit="1" customWidth="1"/>
    <col min="1489" max="1489" width="20.5703125" style="233" bestFit="1" customWidth="1"/>
    <col min="1490" max="1490" width="25" style="233" bestFit="1" customWidth="1"/>
    <col min="1491" max="1491" width="44.140625" style="233" customWidth="1"/>
    <col min="1492" max="1492" width="16.42578125" style="233" customWidth="1"/>
    <col min="1493" max="1493" width="52.85546875" style="233" customWidth="1"/>
    <col min="1494" max="1495" width="20.5703125" style="233" bestFit="1" customWidth="1"/>
    <col min="1496" max="1497" width="18.7109375" style="233" bestFit="1" customWidth="1"/>
    <col min="1498" max="1498" width="20.5703125" style="233" bestFit="1" customWidth="1"/>
    <col min="1499" max="1499" width="25.7109375" style="233" customWidth="1"/>
    <col min="1500" max="1500" width="33.42578125" style="233" bestFit="1" customWidth="1"/>
    <col min="1501" max="1501" width="16.42578125" style="233" bestFit="1" customWidth="1"/>
    <col min="1502" max="1503" width="11.85546875" style="233" bestFit="1" customWidth="1"/>
    <col min="1504" max="1504" width="15.28515625" style="233" bestFit="1" customWidth="1"/>
    <col min="1505" max="1505" width="18.7109375" style="233" bestFit="1" customWidth="1"/>
    <col min="1506" max="1506" width="12.85546875" style="233" bestFit="1" customWidth="1"/>
    <col min="1507" max="1738" width="9.140625" style="233"/>
    <col min="1739" max="1739" width="43.7109375" style="233" customWidth="1"/>
    <col min="1740" max="1740" width="52.85546875" style="233" customWidth="1"/>
    <col min="1741" max="1742" width="20.5703125" style="233" bestFit="1" customWidth="1"/>
    <col min="1743" max="1744" width="18.7109375" style="233" bestFit="1" customWidth="1"/>
    <col min="1745" max="1745" width="20.5703125" style="233" bestFit="1" customWidth="1"/>
    <col min="1746" max="1746" width="25" style="233" bestFit="1" customWidth="1"/>
    <col min="1747" max="1747" width="44.140625" style="233" customWidth="1"/>
    <col min="1748" max="1748" width="16.42578125" style="233" customWidth="1"/>
    <col min="1749" max="1749" width="52.85546875" style="233" customWidth="1"/>
    <col min="1750" max="1751" width="20.5703125" style="233" bestFit="1" customWidth="1"/>
    <col min="1752" max="1753" width="18.7109375" style="233" bestFit="1" customWidth="1"/>
    <col min="1754" max="1754" width="20.5703125" style="233" bestFit="1" customWidth="1"/>
    <col min="1755" max="1755" width="25.7109375" style="233" customWidth="1"/>
    <col min="1756" max="1756" width="33.42578125" style="233" bestFit="1" customWidth="1"/>
    <col min="1757" max="1757" width="16.42578125" style="233" bestFit="1" customWidth="1"/>
    <col min="1758" max="1759" width="11.85546875" style="233" bestFit="1" customWidth="1"/>
    <col min="1760" max="1760" width="15.28515625" style="233" bestFit="1" customWidth="1"/>
    <col min="1761" max="1761" width="18.7109375" style="233" bestFit="1" customWidth="1"/>
    <col min="1762" max="1762" width="12.85546875" style="233" bestFit="1" customWidth="1"/>
    <col min="1763" max="1994" width="9.140625" style="233"/>
    <col min="1995" max="1995" width="43.7109375" style="233" customWidth="1"/>
    <col min="1996" max="1996" width="52.85546875" style="233" customWidth="1"/>
    <col min="1997" max="1998" width="20.5703125" style="233" bestFit="1" customWidth="1"/>
    <col min="1999" max="2000" width="18.7109375" style="233" bestFit="1" customWidth="1"/>
    <col min="2001" max="2001" width="20.5703125" style="233" bestFit="1" customWidth="1"/>
    <col min="2002" max="2002" width="25" style="233" bestFit="1" customWidth="1"/>
    <col min="2003" max="2003" width="44.140625" style="233" customWidth="1"/>
    <col min="2004" max="2004" width="16.42578125" style="233" customWidth="1"/>
    <col min="2005" max="2005" width="52.85546875" style="233" customWidth="1"/>
    <col min="2006" max="2007" width="20.5703125" style="233" bestFit="1" customWidth="1"/>
    <col min="2008" max="2009" width="18.7109375" style="233" bestFit="1" customWidth="1"/>
    <col min="2010" max="2010" width="20.5703125" style="233" bestFit="1" customWidth="1"/>
    <col min="2011" max="2011" width="25.7109375" style="233" customWidth="1"/>
    <col min="2012" max="2012" width="33.42578125" style="233" bestFit="1" customWidth="1"/>
    <col min="2013" max="2013" width="16.42578125" style="233" bestFit="1" customWidth="1"/>
    <col min="2014" max="2015" width="11.85546875" style="233" bestFit="1" customWidth="1"/>
    <col min="2016" max="2016" width="15.28515625" style="233" bestFit="1" customWidth="1"/>
    <col min="2017" max="2017" width="18.7109375" style="233" bestFit="1" customWidth="1"/>
    <col min="2018" max="2018" width="12.85546875" style="233" bestFit="1" customWidth="1"/>
    <col min="2019" max="2250" width="9.140625" style="233"/>
    <col min="2251" max="2251" width="43.7109375" style="233" customWidth="1"/>
    <col min="2252" max="2252" width="52.85546875" style="233" customWidth="1"/>
    <col min="2253" max="2254" width="20.5703125" style="233" bestFit="1" customWidth="1"/>
    <col min="2255" max="2256" width="18.7109375" style="233" bestFit="1" customWidth="1"/>
    <col min="2257" max="2257" width="20.5703125" style="233" bestFit="1" customWidth="1"/>
    <col min="2258" max="2258" width="25" style="233" bestFit="1" customWidth="1"/>
    <col min="2259" max="2259" width="44.140625" style="233" customWidth="1"/>
    <col min="2260" max="2260" width="16.42578125" style="233" customWidth="1"/>
    <col min="2261" max="2261" width="52.85546875" style="233" customWidth="1"/>
    <col min="2262" max="2263" width="20.5703125" style="233" bestFit="1" customWidth="1"/>
    <col min="2264" max="2265" width="18.7109375" style="233" bestFit="1" customWidth="1"/>
    <col min="2266" max="2266" width="20.5703125" style="233" bestFit="1" customWidth="1"/>
    <col min="2267" max="2267" width="25.7109375" style="233" customWidth="1"/>
    <col min="2268" max="2268" width="33.42578125" style="233" bestFit="1" customWidth="1"/>
    <col min="2269" max="2269" width="16.42578125" style="233" bestFit="1" customWidth="1"/>
    <col min="2270" max="2271" width="11.85546875" style="233" bestFit="1" customWidth="1"/>
    <col min="2272" max="2272" width="15.28515625" style="233" bestFit="1" customWidth="1"/>
    <col min="2273" max="2273" width="18.7109375" style="233" bestFit="1" customWidth="1"/>
    <col min="2274" max="2274" width="12.85546875" style="233" bestFit="1" customWidth="1"/>
    <col min="2275" max="2506" width="9.140625" style="233"/>
    <col min="2507" max="2507" width="43.7109375" style="233" customWidth="1"/>
    <col min="2508" max="2508" width="52.85546875" style="233" customWidth="1"/>
    <col min="2509" max="2510" width="20.5703125" style="233" bestFit="1" customWidth="1"/>
    <col min="2511" max="2512" width="18.7109375" style="233" bestFit="1" customWidth="1"/>
    <col min="2513" max="2513" width="20.5703125" style="233" bestFit="1" customWidth="1"/>
    <col min="2514" max="2514" width="25" style="233" bestFit="1" customWidth="1"/>
    <col min="2515" max="2515" width="44.140625" style="233" customWidth="1"/>
    <col min="2516" max="2516" width="16.42578125" style="233" customWidth="1"/>
    <col min="2517" max="2517" width="52.85546875" style="233" customWidth="1"/>
    <col min="2518" max="2519" width="20.5703125" style="233" bestFit="1" customWidth="1"/>
    <col min="2520" max="2521" width="18.7109375" style="233" bestFit="1" customWidth="1"/>
    <col min="2522" max="2522" width="20.5703125" style="233" bestFit="1" customWidth="1"/>
    <col min="2523" max="2523" width="25.7109375" style="233" customWidth="1"/>
    <col min="2524" max="2524" width="33.42578125" style="233" bestFit="1" customWidth="1"/>
    <col min="2525" max="2525" width="16.42578125" style="233" bestFit="1" customWidth="1"/>
    <col min="2526" max="2527" width="11.85546875" style="233" bestFit="1" customWidth="1"/>
    <col min="2528" max="2528" width="15.28515625" style="233" bestFit="1" customWidth="1"/>
    <col min="2529" max="2529" width="18.7109375" style="233" bestFit="1" customWidth="1"/>
    <col min="2530" max="2530" width="12.85546875" style="233" bestFit="1" customWidth="1"/>
    <col min="2531" max="2762" width="9.140625" style="233"/>
    <col min="2763" max="2763" width="43.7109375" style="233" customWidth="1"/>
    <col min="2764" max="2764" width="52.85546875" style="233" customWidth="1"/>
    <col min="2765" max="2766" width="20.5703125" style="233" bestFit="1" customWidth="1"/>
    <col min="2767" max="2768" width="18.7109375" style="233" bestFit="1" customWidth="1"/>
    <col min="2769" max="2769" width="20.5703125" style="233" bestFit="1" customWidth="1"/>
    <col min="2770" max="2770" width="25" style="233" bestFit="1" customWidth="1"/>
    <col min="2771" max="2771" width="44.140625" style="233" customWidth="1"/>
    <col min="2772" max="2772" width="16.42578125" style="233" customWidth="1"/>
    <col min="2773" max="2773" width="52.85546875" style="233" customWidth="1"/>
    <col min="2774" max="2775" width="20.5703125" style="233" bestFit="1" customWidth="1"/>
    <col min="2776" max="2777" width="18.7109375" style="233" bestFit="1" customWidth="1"/>
    <col min="2778" max="2778" width="20.5703125" style="233" bestFit="1" customWidth="1"/>
    <col min="2779" max="2779" width="25.7109375" style="233" customWidth="1"/>
    <col min="2780" max="2780" width="33.42578125" style="233" bestFit="1" customWidth="1"/>
    <col min="2781" max="2781" width="16.42578125" style="233" bestFit="1" customWidth="1"/>
    <col min="2782" max="2783" width="11.85546875" style="233" bestFit="1" customWidth="1"/>
    <col min="2784" max="2784" width="15.28515625" style="233" bestFit="1" customWidth="1"/>
    <col min="2785" max="2785" width="18.7109375" style="233" bestFit="1" customWidth="1"/>
    <col min="2786" max="2786" width="12.85546875" style="233" bestFit="1" customWidth="1"/>
    <col min="2787" max="3018" width="9.140625" style="233"/>
    <col min="3019" max="3019" width="43.7109375" style="233" customWidth="1"/>
    <col min="3020" max="3020" width="52.85546875" style="233" customWidth="1"/>
    <col min="3021" max="3022" width="20.5703125" style="233" bestFit="1" customWidth="1"/>
    <col min="3023" max="3024" width="18.7109375" style="233" bestFit="1" customWidth="1"/>
    <col min="3025" max="3025" width="20.5703125" style="233" bestFit="1" customWidth="1"/>
    <col min="3026" max="3026" width="25" style="233" bestFit="1" customWidth="1"/>
    <col min="3027" max="3027" width="44.140625" style="233" customWidth="1"/>
    <col min="3028" max="3028" width="16.42578125" style="233" customWidth="1"/>
    <col min="3029" max="3029" width="52.85546875" style="233" customWidth="1"/>
    <col min="3030" max="3031" width="20.5703125" style="233" bestFit="1" customWidth="1"/>
    <col min="3032" max="3033" width="18.7109375" style="233" bestFit="1" customWidth="1"/>
    <col min="3034" max="3034" width="20.5703125" style="233" bestFit="1" customWidth="1"/>
    <col min="3035" max="3035" width="25.7109375" style="233" customWidth="1"/>
    <col min="3036" max="3036" width="33.42578125" style="233" bestFit="1" customWidth="1"/>
    <col min="3037" max="3037" width="16.42578125" style="233" bestFit="1" customWidth="1"/>
    <col min="3038" max="3039" width="11.85546875" style="233" bestFit="1" customWidth="1"/>
    <col min="3040" max="3040" width="15.28515625" style="233" bestFit="1" customWidth="1"/>
    <col min="3041" max="3041" width="18.7109375" style="233" bestFit="1" customWidth="1"/>
    <col min="3042" max="3042" width="12.85546875" style="233" bestFit="1" customWidth="1"/>
    <col min="3043" max="3274" width="9.140625" style="233"/>
    <col min="3275" max="3275" width="43.7109375" style="233" customWidth="1"/>
    <col min="3276" max="3276" width="52.85546875" style="233" customWidth="1"/>
    <col min="3277" max="3278" width="20.5703125" style="233" bestFit="1" customWidth="1"/>
    <col min="3279" max="3280" width="18.7109375" style="233" bestFit="1" customWidth="1"/>
    <col min="3281" max="3281" width="20.5703125" style="233" bestFit="1" customWidth="1"/>
    <col min="3282" max="3282" width="25" style="233" bestFit="1" customWidth="1"/>
    <col min="3283" max="3283" width="44.140625" style="233" customWidth="1"/>
    <col min="3284" max="3284" width="16.42578125" style="233" customWidth="1"/>
    <col min="3285" max="3285" width="52.85546875" style="233" customWidth="1"/>
    <col min="3286" max="3287" width="20.5703125" style="233" bestFit="1" customWidth="1"/>
    <col min="3288" max="3289" width="18.7109375" style="233" bestFit="1" customWidth="1"/>
    <col min="3290" max="3290" width="20.5703125" style="233" bestFit="1" customWidth="1"/>
    <col min="3291" max="3291" width="25.7109375" style="233" customWidth="1"/>
    <col min="3292" max="3292" width="33.42578125" style="233" bestFit="1" customWidth="1"/>
    <col min="3293" max="3293" width="16.42578125" style="233" bestFit="1" customWidth="1"/>
    <col min="3294" max="3295" width="11.85546875" style="233" bestFit="1" customWidth="1"/>
    <col min="3296" max="3296" width="15.28515625" style="233" bestFit="1" customWidth="1"/>
    <col min="3297" max="3297" width="18.7109375" style="233" bestFit="1" customWidth="1"/>
    <col min="3298" max="3298" width="12.85546875" style="233" bestFit="1" customWidth="1"/>
    <col min="3299" max="3530" width="9.140625" style="233"/>
    <col min="3531" max="3531" width="43.7109375" style="233" customWidth="1"/>
    <col min="3532" max="3532" width="52.85546875" style="233" customWidth="1"/>
    <col min="3533" max="3534" width="20.5703125" style="233" bestFit="1" customWidth="1"/>
    <col min="3535" max="3536" width="18.7109375" style="233" bestFit="1" customWidth="1"/>
    <col min="3537" max="3537" width="20.5703125" style="233" bestFit="1" customWidth="1"/>
    <col min="3538" max="3538" width="25" style="233" bestFit="1" customWidth="1"/>
    <col min="3539" max="3539" width="44.140625" style="233" customWidth="1"/>
    <col min="3540" max="3540" width="16.42578125" style="233" customWidth="1"/>
    <col min="3541" max="3541" width="52.85546875" style="233" customWidth="1"/>
    <col min="3542" max="3543" width="20.5703125" style="233" bestFit="1" customWidth="1"/>
    <col min="3544" max="3545" width="18.7109375" style="233" bestFit="1" customWidth="1"/>
    <col min="3546" max="3546" width="20.5703125" style="233" bestFit="1" customWidth="1"/>
    <col min="3547" max="3547" width="25.7109375" style="233" customWidth="1"/>
    <col min="3548" max="3548" width="33.42578125" style="233" bestFit="1" customWidth="1"/>
    <col min="3549" max="3549" width="16.42578125" style="233" bestFit="1" customWidth="1"/>
    <col min="3550" max="3551" width="11.85546875" style="233" bestFit="1" customWidth="1"/>
    <col min="3552" max="3552" width="15.28515625" style="233" bestFit="1" customWidth="1"/>
    <col min="3553" max="3553" width="18.7109375" style="233" bestFit="1" customWidth="1"/>
    <col min="3554" max="3554" width="12.85546875" style="233" bestFit="1" customWidth="1"/>
    <col min="3555" max="3786" width="9.140625" style="233"/>
    <col min="3787" max="3787" width="43.7109375" style="233" customWidth="1"/>
    <col min="3788" max="3788" width="52.85546875" style="233" customWidth="1"/>
    <col min="3789" max="3790" width="20.5703125" style="233" bestFit="1" customWidth="1"/>
    <col min="3791" max="3792" width="18.7109375" style="233" bestFit="1" customWidth="1"/>
    <col min="3793" max="3793" width="20.5703125" style="233" bestFit="1" customWidth="1"/>
    <col min="3794" max="3794" width="25" style="233" bestFit="1" customWidth="1"/>
    <col min="3795" max="3795" width="44.140625" style="233" customWidth="1"/>
    <col min="3796" max="3796" width="16.42578125" style="233" customWidth="1"/>
    <col min="3797" max="3797" width="52.85546875" style="233" customWidth="1"/>
    <col min="3798" max="3799" width="20.5703125" style="233" bestFit="1" customWidth="1"/>
    <col min="3800" max="3801" width="18.7109375" style="233" bestFit="1" customWidth="1"/>
    <col min="3802" max="3802" width="20.5703125" style="233" bestFit="1" customWidth="1"/>
    <col min="3803" max="3803" width="25.7109375" style="233" customWidth="1"/>
    <col min="3804" max="3804" width="33.42578125" style="233" bestFit="1" customWidth="1"/>
    <col min="3805" max="3805" width="16.42578125" style="233" bestFit="1" customWidth="1"/>
    <col min="3806" max="3807" width="11.85546875" style="233" bestFit="1" customWidth="1"/>
    <col min="3808" max="3808" width="15.28515625" style="233" bestFit="1" customWidth="1"/>
    <col min="3809" max="3809" width="18.7109375" style="233" bestFit="1" customWidth="1"/>
    <col min="3810" max="3810" width="12.85546875" style="233" bestFit="1" customWidth="1"/>
    <col min="3811" max="4042" width="9.140625" style="233"/>
    <col min="4043" max="4043" width="43.7109375" style="233" customWidth="1"/>
    <col min="4044" max="4044" width="52.85546875" style="233" customWidth="1"/>
    <col min="4045" max="4046" width="20.5703125" style="233" bestFit="1" customWidth="1"/>
    <col min="4047" max="4048" width="18.7109375" style="233" bestFit="1" customWidth="1"/>
    <col min="4049" max="4049" width="20.5703125" style="233" bestFit="1" customWidth="1"/>
    <col min="4050" max="4050" width="25" style="233" bestFit="1" customWidth="1"/>
    <col min="4051" max="4051" width="44.140625" style="233" customWidth="1"/>
    <col min="4052" max="4052" width="16.42578125" style="233" customWidth="1"/>
    <col min="4053" max="4053" width="52.85546875" style="233" customWidth="1"/>
    <col min="4054" max="4055" width="20.5703125" style="233" bestFit="1" customWidth="1"/>
    <col min="4056" max="4057" width="18.7109375" style="233" bestFit="1" customWidth="1"/>
    <col min="4058" max="4058" width="20.5703125" style="233" bestFit="1" customWidth="1"/>
    <col min="4059" max="4059" width="25.7109375" style="233" customWidth="1"/>
    <col min="4060" max="4060" width="33.42578125" style="233" bestFit="1" customWidth="1"/>
    <col min="4061" max="4061" width="16.42578125" style="233" bestFit="1" customWidth="1"/>
    <col min="4062" max="4063" width="11.85546875" style="233" bestFit="1" customWidth="1"/>
    <col min="4064" max="4064" width="15.28515625" style="233" bestFit="1" customWidth="1"/>
    <col min="4065" max="4065" width="18.7109375" style="233" bestFit="1" customWidth="1"/>
    <col min="4066" max="4066" width="12.85546875" style="233" bestFit="1" customWidth="1"/>
    <col min="4067" max="4298" width="9.140625" style="233"/>
    <col min="4299" max="4299" width="43.7109375" style="233" customWidth="1"/>
    <col min="4300" max="4300" width="52.85546875" style="233" customWidth="1"/>
    <col min="4301" max="4302" width="20.5703125" style="233" bestFit="1" customWidth="1"/>
    <col min="4303" max="4304" width="18.7109375" style="233" bestFit="1" customWidth="1"/>
    <col min="4305" max="4305" width="20.5703125" style="233" bestFit="1" customWidth="1"/>
    <col min="4306" max="4306" width="25" style="233" bestFit="1" customWidth="1"/>
    <col min="4307" max="4307" width="44.140625" style="233" customWidth="1"/>
    <col min="4308" max="4308" width="16.42578125" style="233" customWidth="1"/>
    <col min="4309" max="4309" width="52.85546875" style="233" customWidth="1"/>
    <col min="4310" max="4311" width="20.5703125" style="233" bestFit="1" customWidth="1"/>
    <col min="4312" max="4313" width="18.7109375" style="233" bestFit="1" customWidth="1"/>
    <col min="4314" max="4314" width="20.5703125" style="233" bestFit="1" customWidth="1"/>
    <col min="4315" max="4315" width="25.7109375" style="233" customWidth="1"/>
    <col min="4316" max="4316" width="33.42578125" style="233" bestFit="1" customWidth="1"/>
    <col min="4317" max="4317" width="16.42578125" style="233" bestFit="1" customWidth="1"/>
    <col min="4318" max="4319" width="11.85546875" style="233" bestFit="1" customWidth="1"/>
    <col min="4320" max="4320" width="15.28515625" style="233" bestFit="1" customWidth="1"/>
    <col min="4321" max="4321" width="18.7109375" style="233" bestFit="1" customWidth="1"/>
    <col min="4322" max="4322" width="12.85546875" style="233" bestFit="1" customWidth="1"/>
    <col min="4323" max="4554" width="9.140625" style="233"/>
    <col min="4555" max="4555" width="43.7109375" style="233" customWidth="1"/>
    <col min="4556" max="4556" width="52.85546875" style="233" customWidth="1"/>
    <col min="4557" max="4558" width="20.5703125" style="233" bestFit="1" customWidth="1"/>
    <col min="4559" max="4560" width="18.7109375" style="233" bestFit="1" customWidth="1"/>
    <col min="4561" max="4561" width="20.5703125" style="233" bestFit="1" customWidth="1"/>
    <col min="4562" max="4562" width="25" style="233" bestFit="1" customWidth="1"/>
    <col min="4563" max="4563" width="44.140625" style="233" customWidth="1"/>
    <col min="4564" max="4564" width="16.42578125" style="233" customWidth="1"/>
    <col min="4565" max="4565" width="52.85546875" style="233" customWidth="1"/>
    <col min="4566" max="4567" width="20.5703125" style="233" bestFit="1" customWidth="1"/>
    <col min="4568" max="4569" width="18.7109375" style="233" bestFit="1" customWidth="1"/>
    <col min="4570" max="4570" width="20.5703125" style="233" bestFit="1" customWidth="1"/>
    <col min="4571" max="4571" width="25.7109375" style="233" customWidth="1"/>
    <col min="4572" max="4572" width="33.42578125" style="233" bestFit="1" customWidth="1"/>
    <col min="4573" max="4573" width="16.42578125" style="233" bestFit="1" customWidth="1"/>
    <col min="4574" max="4575" width="11.85546875" style="233" bestFit="1" customWidth="1"/>
    <col min="4576" max="4576" width="15.28515625" style="233" bestFit="1" customWidth="1"/>
    <col min="4577" max="4577" width="18.7109375" style="233" bestFit="1" customWidth="1"/>
    <col min="4578" max="4578" width="12.85546875" style="233" bestFit="1" customWidth="1"/>
    <col min="4579" max="4810" width="9.140625" style="233"/>
    <col min="4811" max="4811" width="43.7109375" style="233" customWidth="1"/>
    <col min="4812" max="4812" width="52.85546875" style="233" customWidth="1"/>
    <col min="4813" max="4814" width="20.5703125" style="233" bestFit="1" customWidth="1"/>
    <col min="4815" max="4816" width="18.7109375" style="233" bestFit="1" customWidth="1"/>
    <col min="4817" max="4817" width="20.5703125" style="233" bestFit="1" customWidth="1"/>
    <col min="4818" max="4818" width="25" style="233" bestFit="1" customWidth="1"/>
    <col min="4819" max="4819" width="44.140625" style="233" customWidth="1"/>
    <col min="4820" max="4820" width="16.42578125" style="233" customWidth="1"/>
    <col min="4821" max="4821" width="52.85546875" style="233" customWidth="1"/>
    <col min="4822" max="4823" width="20.5703125" style="233" bestFit="1" customWidth="1"/>
    <col min="4824" max="4825" width="18.7109375" style="233" bestFit="1" customWidth="1"/>
    <col min="4826" max="4826" width="20.5703125" style="233" bestFit="1" customWidth="1"/>
    <col min="4827" max="4827" width="25.7109375" style="233" customWidth="1"/>
    <col min="4828" max="4828" width="33.42578125" style="233" bestFit="1" customWidth="1"/>
    <col min="4829" max="4829" width="16.42578125" style="233" bestFit="1" customWidth="1"/>
    <col min="4830" max="4831" width="11.85546875" style="233" bestFit="1" customWidth="1"/>
    <col min="4832" max="4832" width="15.28515625" style="233" bestFit="1" customWidth="1"/>
    <col min="4833" max="4833" width="18.7109375" style="233" bestFit="1" customWidth="1"/>
    <col min="4834" max="4834" width="12.85546875" style="233" bestFit="1" customWidth="1"/>
    <col min="4835" max="5066" width="9.140625" style="233"/>
    <col min="5067" max="5067" width="43.7109375" style="233" customWidth="1"/>
    <col min="5068" max="5068" width="52.85546875" style="233" customWidth="1"/>
    <col min="5069" max="5070" width="20.5703125" style="233" bestFit="1" customWidth="1"/>
    <col min="5071" max="5072" width="18.7109375" style="233" bestFit="1" customWidth="1"/>
    <col min="5073" max="5073" width="20.5703125" style="233" bestFit="1" customWidth="1"/>
    <col min="5074" max="5074" width="25" style="233" bestFit="1" customWidth="1"/>
    <col min="5075" max="5075" width="44.140625" style="233" customWidth="1"/>
    <col min="5076" max="5076" width="16.42578125" style="233" customWidth="1"/>
    <col min="5077" max="5077" width="52.85546875" style="233" customWidth="1"/>
    <col min="5078" max="5079" width="20.5703125" style="233" bestFit="1" customWidth="1"/>
    <col min="5080" max="5081" width="18.7109375" style="233" bestFit="1" customWidth="1"/>
    <col min="5082" max="5082" width="20.5703125" style="233" bestFit="1" customWidth="1"/>
    <col min="5083" max="5083" width="25.7109375" style="233" customWidth="1"/>
    <col min="5084" max="5084" width="33.42578125" style="233" bestFit="1" customWidth="1"/>
    <col min="5085" max="5085" width="16.42578125" style="233" bestFit="1" customWidth="1"/>
    <col min="5086" max="5087" width="11.85546875" style="233" bestFit="1" customWidth="1"/>
    <col min="5088" max="5088" width="15.28515625" style="233" bestFit="1" customWidth="1"/>
    <col min="5089" max="5089" width="18.7109375" style="233" bestFit="1" customWidth="1"/>
    <col min="5090" max="5090" width="12.85546875" style="233" bestFit="1" customWidth="1"/>
    <col min="5091" max="5322" width="9.140625" style="233"/>
    <col min="5323" max="5323" width="43.7109375" style="233" customWidth="1"/>
    <col min="5324" max="5324" width="52.85546875" style="233" customWidth="1"/>
    <col min="5325" max="5326" width="20.5703125" style="233" bestFit="1" customWidth="1"/>
    <col min="5327" max="5328" width="18.7109375" style="233" bestFit="1" customWidth="1"/>
    <col min="5329" max="5329" width="20.5703125" style="233" bestFit="1" customWidth="1"/>
    <col min="5330" max="5330" width="25" style="233" bestFit="1" customWidth="1"/>
    <col min="5331" max="5331" width="44.140625" style="233" customWidth="1"/>
    <col min="5332" max="5332" width="16.42578125" style="233" customWidth="1"/>
    <col min="5333" max="5333" width="52.85546875" style="233" customWidth="1"/>
    <col min="5334" max="5335" width="20.5703125" style="233" bestFit="1" customWidth="1"/>
    <col min="5336" max="5337" width="18.7109375" style="233" bestFit="1" customWidth="1"/>
    <col min="5338" max="5338" width="20.5703125" style="233" bestFit="1" customWidth="1"/>
    <col min="5339" max="5339" width="25.7109375" style="233" customWidth="1"/>
    <col min="5340" max="5340" width="33.42578125" style="233" bestFit="1" customWidth="1"/>
    <col min="5341" max="5341" width="16.42578125" style="233" bestFit="1" customWidth="1"/>
    <col min="5342" max="5343" width="11.85546875" style="233" bestFit="1" customWidth="1"/>
    <col min="5344" max="5344" width="15.28515625" style="233" bestFit="1" customWidth="1"/>
    <col min="5345" max="5345" width="18.7109375" style="233" bestFit="1" customWidth="1"/>
    <col min="5346" max="5346" width="12.85546875" style="233" bestFit="1" customWidth="1"/>
    <col min="5347" max="5578" width="9.140625" style="233"/>
    <col min="5579" max="5579" width="43.7109375" style="233" customWidth="1"/>
    <col min="5580" max="5580" width="52.85546875" style="233" customWidth="1"/>
    <col min="5581" max="5582" width="20.5703125" style="233" bestFit="1" customWidth="1"/>
    <col min="5583" max="5584" width="18.7109375" style="233" bestFit="1" customWidth="1"/>
    <col min="5585" max="5585" width="20.5703125" style="233" bestFit="1" customWidth="1"/>
    <col min="5586" max="5586" width="25" style="233" bestFit="1" customWidth="1"/>
    <col min="5587" max="5587" width="44.140625" style="233" customWidth="1"/>
    <col min="5588" max="5588" width="16.42578125" style="233" customWidth="1"/>
    <col min="5589" max="5589" width="52.85546875" style="233" customWidth="1"/>
    <col min="5590" max="5591" width="20.5703125" style="233" bestFit="1" customWidth="1"/>
    <col min="5592" max="5593" width="18.7109375" style="233" bestFit="1" customWidth="1"/>
    <col min="5594" max="5594" width="20.5703125" style="233" bestFit="1" customWidth="1"/>
    <col min="5595" max="5595" width="25.7109375" style="233" customWidth="1"/>
    <col min="5596" max="5596" width="33.42578125" style="233" bestFit="1" customWidth="1"/>
    <col min="5597" max="5597" width="16.42578125" style="233" bestFit="1" customWidth="1"/>
    <col min="5598" max="5599" width="11.85546875" style="233" bestFit="1" customWidth="1"/>
    <col min="5600" max="5600" width="15.28515625" style="233" bestFit="1" customWidth="1"/>
    <col min="5601" max="5601" width="18.7109375" style="233" bestFit="1" customWidth="1"/>
    <col min="5602" max="5602" width="12.85546875" style="233" bestFit="1" customWidth="1"/>
    <col min="5603" max="5834" width="9.140625" style="233"/>
    <col min="5835" max="5835" width="43.7109375" style="233" customWidth="1"/>
    <col min="5836" max="5836" width="52.85546875" style="233" customWidth="1"/>
    <col min="5837" max="5838" width="20.5703125" style="233" bestFit="1" customWidth="1"/>
    <col min="5839" max="5840" width="18.7109375" style="233" bestFit="1" customWidth="1"/>
    <col min="5841" max="5841" width="20.5703125" style="233" bestFit="1" customWidth="1"/>
    <col min="5842" max="5842" width="25" style="233" bestFit="1" customWidth="1"/>
    <col min="5843" max="5843" width="44.140625" style="233" customWidth="1"/>
    <col min="5844" max="5844" width="16.42578125" style="233" customWidth="1"/>
    <col min="5845" max="5845" width="52.85546875" style="233" customWidth="1"/>
    <col min="5846" max="5847" width="20.5703125" style="233" bestFit="1" customWidth="1"/>
    <col min="5848" max="5849" width="18.7109375" style="233" bestFit="1" customWidth="1"/>
    <col min="5850" max="5850" width="20.5703125" style="233" bestFit="1" customWidth="1"/>
    <col min="5851" max="5851" width="25.7109375" style="233" customWidth="1"/>
    <col min="5852" max="5852" width="33.42578125" style="233" bestFit="1" customWidth="1"/>
    <col min="5853" max="5853" width="16.42578125" style="233" bestFit="1" customWidth="1"/>
    <col min="5854" max="5855" width="11.85546875" style="233" bestFit="1" customWidth="1"/>
    <col min="5856" max="5856" width="15.28515625" style="233" bestFit="1" customWidth="1"/>
    <col min="5857" max="5857" width="18.7109375" style="233" bestFit="1" customWidth="1"/>
    <col min="5858" max="5858" width="12.85546875" style="233" bestFit="1" customWidth="1"/>
    <col min="5859" max="6090" width="9.140625" style="233"/>
    <col min="6091" max="6091" width="43.7109375" style="233" customWidth="1"/>
    <col min="6092" max="6092" width="52.85546875" style="233" customWidth="1"/>
    <col min="6093" max="6094" width="20.5703125" style="233" bestFit="1" customWidth="1"/>
    <col min="6095" max="6096" width="18.7109375" style="233" bestFit="1" customWidth="1"/>
    <col min="6097" max="6097" width="20.5703125" style="233" bestFit="1" customWidth="1"/>
    <col min="6098" max="6098" width="25" style="233" bestFit="1" customWidth="1"/>
    <col min="6099" max="6099" width="44.140625" style="233" customWidth="1"/>
    <col min="6100" max="6100" width="16.42578125" style="233" customWidth="1"/>
    <col min="6101" max="6101" width="52.85546875" style="233" customWidth="1"/>
    <col min="6102" max="6103" width="20.5703125" style="233" bestFit="1" customWidth="1"/>
    <col min="6104" max="6105" width="18.7109375" style="233" bestFit="1" customWidth="1"/>
    <col min="6106" max="6106" width="20.5703125" style="233" bestFit="1" customWidth="1"/>
    <col min="6107" max="6107" width="25.7109375" style="233" customWidth="1"/>
    <col min="6108" max="6108" width="33.42578125" style="233" bestFit="1" customWidth="1"/>
    <col min="6109" max="6109" width="16.42578125" style="233" bestFit="1" customWidth="1"/>
    <col min="6110" max="6111" width="11.85546875" style="233" bestFit="1" customWidth="1"/>
    <col min="6112" max="6112" width="15.28515625" style="233" bestFit="1" customWidth="1"/>
    <col min="6113" max="6113" width="18.7109375" style="233" bestFit="1" customWidth="1"/>
    <col min="6114" max="6114" width="12.85546875" style="233" bestFit="1" customWidth="1"/>
    <col min="6115" max="6346" width="9.140625" style="233"/>
    <col min="6347" max="6347" width="43.7109375" style="233" customWidth="1"/>
    <col min="6348" max="6348" width="52.85546875" style="233" customWidth="1"/>
    <col min="6349" max="6350" width="20.5703125" style="233" bestFit="1" customWidth="1"/>
    <col min="6351" max="6352" width="18.7109375" style="233" bestFit="1" customWidth="1"/>
    <col min="6353" max="6353" width="20.5703125" style="233" bestFit="1" customWidth="1"/>
    <col min="6354" max="6354" width="25" style="233" bestFit="1" customWidth="1"/>
    <col min="6355" max="6355" width="44.140625" style="233" customWidth="1"/>
    <col min="6356" max="6356" width="16.42578125" style="233" customWidth="1"/>
    <col min="6357" max="6357" width="52.85546875" style="233" customWidth="1"/>
    <col min="6358" max="6359" width="20.5703125" style="233" bestFit="1" customWidth="1"/>
    <col min="6360" max="6361" width="18.7109375" style="233" bestFit="1" customWidth="1"/>
    <col min="6362" max="6362" width="20.5703125" style="233" bestFit="1" customWidth="1"/>
    <col min="6363" max="6363" width="25.7109375" style="233" customWidth="1"/>
    <col min="6364" max="6364" width="33.42578125" style="233" bestFit="1" customWidth="1"/>
    <col min="6365" max="6365" width="16.42578125" style="233" bestFit="1" customWidth="1"/>
    <col min="6366" max="6367" width="11.85546875" style="233" bestFit="1" customWidth="1"/>
    <col min="6368" max="6368" width="15.28515625" style="233" bestFit="1" customWidth="1"/>
    <col min="6369" max="6369" width="18.7109375" style="233" bestFit="1" customWidth="1"/>
    <col min="6370" max="6370" width="12.85546875" style="233" bestFit="1" customWidth="1"/>
    <col min="6371" max="6602" width="9.140625" style="233"/>
    <col min="6603" max="6603" width="43.7109375" style="233" customWidth="1"/>
    <col min="6604" max="6604" width="52.85546875" style="233" customWidth="1"/>
    <col min="6605" max="6606" width="20.5703125" style="233" bestFit="1" customWidth="1"/>
    <col min="6607" max="6608" width="18.7109375" style="233" bestFit="1" customWidth="1"/>
    <col min="6609" max="6609" width="20.5703125" style="233" bestFit="1" customWidth="1"/>
    <col min="6610" max="6610" width="25" style="233" bestFit="1" customWidth="1"/>
    <col min="6611" max="6611" width="44.140625" style="233" customWidth="1"/>
    <col min="6612" max="6612" width="16.42578125" style="233" customWidth="1"/>
    <col min="6613" max="6613" width="52.85546875" style="233" customWidth="1"/>
    <col min="6614" max="6615" width="20.5703125" style="233" bestFit="1" customWidth="1"/>
    <col min="6616" max="6617" width="18.7109375" style="233" bestFit="1" customWidth="1"/>
    <col min="6618" max="6618" width="20.5703125" style="233" bestFit="1" customWidth="1"/>
    <col min="6619" max="6619" width="25.7109375" style="233" customWidth="1"/>
    <col min="6620" max="6620" width="33.42578125" style="233" bestFit="1" customWidth="1"/>
    <col min="6621" max="6621" width="16.42578125" style="233" bestFit="1" customWidth="1"/>
    <col min="6622" max="6623" width="11.85546875" style="233" bestFit="1" customWidth="1"/>
    <col min="6624" max="6624" width="15.28515625" style="233" bestFit="1" customWidth="1"/>
    <col min="6625" max="6625" width="18.7109375" style="233" bestFit="1" customWidth="1"/>
    <col min="6626" max="6626" width="12.85546875" style="233" bestFit="1" customWidth="1"/>
    <col min="6627" max="6858" width="9.140625" style="233"/>
    <col min="6859" max="6859" width="43.7109375" style="233" customWidth="1"/>
    <col min="6860" max="6860" width="52.85546875" style="233" customWidth="1"/>
    <col min="6861" max="6862" width="20.5703125" style="233" bestFit="1" customWidth="1"/>
    <col min="6863" max="6864" width="18.7109375" style="233" bestFit="1" customWidth="1"/>
    <col min="6865" max="6865" width="20.5703125" style="233" bestFit="1" customWidth="1"/>
    <col min="6866" max="6866" width="25" style="233" bestFit="1" customWidth="1"/>
    <col min="6867" max="6867" width="44.140625" style="233" customWidth="1"/>
    <col min="6868" max="6868" width="16.42578125" style="233" customWidth="1"/>
    <col min="6869" max="6869" width="52.85546875" style="233" customWidth="1"/>
    <col min="6870" max="6871" width="20.5703125" style="233" bestFit="1" customWidth="1"/>
    <col min="6872" max="6873" width="18.7109375" style="233" bestFit="1" customWidth="1"/>
    <col min="6874" max="6874" width="20.5703125" style="233" bestFit="1" customWidth="1"/>
    <col min="6875" max="6875" width="25.7109375" style="233" customWidth="1"/>
    <col min="6876" max="6876" width="33.42578125" style="233" bestFit="1" customWidth="1"/>
    <col min="6877" max="6877" width="16.42578125" style="233" bestFit="1" customWidth="1"/>
    <col min="6878" max="6879" width="11.85546875" style="233" bestFit="1" customWidth="1"/>
    <col min="6880" max="6880" width="15.28515625" style="233" bestFit="1" customWidth="1"/>
    <col min="6881" max="6881" width="18.7109375" style="233" bestFit="1" customWidth="1"/>
    <col min="6882" max="6882" width="12.85546875" style="233" bestFit="1" customWidth="1"/>
    <col min="6883" max="7114" width="9.140625" style="233"/>
    <col min="7115" max="7115" width="43.7109375" style="233" customWidth="1"/>
    <col min="7116" max="7116" width="52.85546875" style="233" customWidth="1"/>
    <col min="7117" max="7118" width="20.5703125" style="233" bestFit="1" customWidth="1"/>
    <col min="7119" max="7120" width="18.7109375" style="233" bestFit="1" customWidth="1"/>
    <col min="7121" max="7121" width="20.5703125" style="233" bestFit="1" customWidth="1"/>
    <col min="7122" max="7122" width="25" style="233" bestFit="1" customWidth="1"/>
    <col min="7123" max="7123" width="44.140625" style="233" customWidth="1"/>
    <col min="7124" max="7124" width="16.42578125" style="233" customWidth="1"/>
    <col min="7125" max="7125" width="52.85546875" style="233" customWidth="1"/>
    <col min="7126" max="7127" width="20.5703125" style="233" bestFit="1" customWidth="1"/>
    <col min="7128" max="7129" width="18.7109375" style="233" bestFit="1" customWidth="1"/>
    <col min="7130" max="7130" width="20.5703125" style="233" bestFit="1" customWidth="1"/>
    <col min="7131" max="7131" width="25.7109375" style="233" customWidth="1"/>
    <col min="7132" max="7132" width="33.42578125" style="233" bestFit="1" customWidth="1"/>
    <col min="7133" max="7133" width="16.42578125" style="233" bestFit="1" customWidth="1"/>
    <col min="7134" max="7135" width="11.85546875" style="233" bestFit="1" customWidth="1"/>
    <col min="7136" max="7136" width="15.28515625" style="233" bestFit="1" customWidth="1"/>
    <col min="7137" max="7137" width="18.7109375" style="233" bestFit="1" customWidth="1"/>
    <col min="7138" max="7138" width="12.85546875" style="233" bestFit="1" customWidth="1"/>
    <col min="7139" max="7370" width="9.140625" style="233"/>
    <col min="7371" max="7371" width="43.7109375" style="233" customWidth="1"/>
    <col min="7372" max="7372" width="52.85546875" style="233" customWidth="1"/>
    <col min="7373" max="7374" width="20.5703125" style="233" bestFit="1" customWidth="1"/>
    <col min="7375" max="7376" width="18.7109375" style="233" bestFit="1" customWidth="1"/>
    <col min="7377" max="7377" width="20.5703125" style="233" bestFit="1" customWidth="1"/>
    <col min="7378" max="7378" width="25" style="233" bestFit="1" customWidth="1"/>
    <col min="7379" max="7379" width="44.140625" style="233" customWidth="1"/>
    <col min="7380" max="7380" width="16.42578125" style="233" customWidth="1"/>
    <col min="7381" max="7381" width="52.85546875" style="233" customWidth="1"/>
    <col min="7382" max="7383" width="20.5703125" style="233" bestFit="1" customWidth="1"/>
    <col min="7384" max="7385" width="18.7109375" style="233" bestFit="1" customWidth="1"/>
    <col min="7386" max="7386" width="20.5703125" style="233" bestFit="1" customWidth="1"/>
    <col min="7387" max="7387" width="25.7109375" style="233" customWidth="1"/>
    <col min="7388" max="7388" width="33.42578125" style="233" bestFit="1" customWidth="1"/>
    <col min="7389" max="7389" width="16.42578125" style="233" bestFit="1" customWidth="1"/>
    <col min="7390" max="7391" width="11.85546875" style="233" bestFit="1" customWidth="1"/>
    <col min="7392" max="7392" width="15.28515625" style="233" bestFit="1" customWidth="1"/>
    <col min="7393" max="7393" width="18.7109375" style="233" bestFit="1" customWidth="1"/>
    <col min="7394" max="7394" width="12.85546875" style="233" bestFit="1" customWidth="1"/>
    <col min="7395" max="7626" width="9.140625" style="233"/>
    <col min="7627" max="7627" width="43.7109375" style="233" customWidth="1"/>
    <col min="7628" max="7628" width="52.85546875" style="233" customWidth="1"/>
    <col min="7629" max="7630" width="20.5703125" style="233" bestFit="1" customWidth="1"/>
    <col min="7631" max="7632" width="18.7109375" style="233" bestFit="1" customWidth="1"/>
    <col min="7633" max="7633" width="20.5703125" style="233" bestFit="1" customWidth="1"/>
    <col min="7634" max="7634" width="25" style="233" bestFit="1" customWidth="1"/>
    <col min="7635" max="7635" width="44.140625" style="233" customWidth="1"/>
    <col min="7636" max="7636" width="16.42578125" style="233" customWidth="1"/>
    <col min="7637" max="7637" width="52.85546875" style="233" customWidth="1"/>
    <col min="7638" max="7639" width="20.5703125" style="233" bestFit="1" customWidth="1"/>
    <col min="7640" max="7641" width="18.7109375" style="233" bestFit="1" customWidth="1"/>
    <col min="7642" max="7642" width="20.5703125" style="233" bestFit="1" customWidth="1"/>
    <col min="7643" max="7643" width="25.7109375" style="233" customWidth="1"/>
    <col min="7644" max="7644" width="33.42578125" style="233" bestFit="1" customWidth="1"/>
    <col min="7645" max="7645" width="16.42578125" style="233" bestFit="1" customWidth="1"/>
    <col min="7646" max="7647" width="11.85546875" style="233" bestFit="1" customWidth="1"/>
    <col min="7648" max="7648" width="15.28515625" style="233" bestFit="1" customWidth="1"/>
    <col min="7649" max="7649" width="18.7109375" style="233" bestFit="1" customWidth="1"/>
    <col min="7650" max="7650" width="12.85546875" style="233" bestFit="1" customWidth="1"/>
    <col min="7651" max="7882" width="9.140625" style="233"/>
    <col min="7883" max="7883" width="43.7109375" style="233" customWidth="1"/>
    <col min="7884" max="7884" width="52.85546875" style="233" customWidth="1"/>
    <col min="7885" max="7886" width="20.5703125" style="233" bestFit="1" customWidth="1"/>
    <col min="7887" max="7888" width="18.7109375" style="233" bestFit="1" customWidth="1"/>
    <col min="7889" max="7889" width="20.5703125" style="233" bestFit="1" customWidth="1"/>
    <col min="7890" max="7890" width="25" style="233" bestFit="1" customWidth="1"/>
    <col min="7891" max="7891" width="44.140625" style="233" customWidth="1"/>
    <col min="7892" max="7892" width="16.42578125" style="233" customWidth="1"/>
    <col min="7893" max="7893" width="52.85546875" style="233" customWidth="1"/>
    <col min="7894" max="7895" width="20.5703125" style="233" bestFit="1" customWidth="1"/>
    <col min="7896" max="7897" width="18.7109375" style="233" bestFit="1" customWidth="1"/>
    <col min="7898" max="7898" width="20.5703125" style="233" bestFit="1" customWidth="1"/>
    <col min="7899" max="7899" width="25.7109375" style="233" customWidth="1"/>
    <col min="7900" max="7900" width="33.42578125" style="233" bestFit="1" customWidth="1"/>
    <col min="7901" max="7901" width="16.42578125" style="233" bestFit="1" customWidth="1"/>
    <col min="7902" max="7903" width="11.85546875" style="233" bestFit="1" customWidth="1"/>
    <col min="7904" max="7904" width="15.28515625" style="233" bestFit="1" customWidth="1"/>
    <col min="7905" max="7905" width="18.7109375" style="233" bestFit="1" customWidth="1"/>
    <col min="7906" max="7906" width="12.85546875" style="233" bestFit="1" customWidth="1"/>
    <col min="7907" max="8138" width="9.140625" style="233"/>
    <col min="8139" max="8139" width="43.7109375" style="233" customWidth="1"/>
    <col min="8140" max="8140" width="52.85546875" style="233" customWidth="1"/>
    <col min="8141" max="8142" width="20.5703125" style="233" bestFit="1" customWidth="1"/>
    <col min="8143" max="8144" width="18.7109375" style="233" bestFit="1" customWidth="1"/>
    <col min="8145" max="8145" width="20.5703125" style="233" bestFit="1" customWidth="1"/>
    <col min="8146" max="8146" width="25" style="233" bestFit="1" customWidth="1"/>
    <col min="8147" max="8147" width="44.140625" style="233" customWidth="1"/>
    <col min="8148" max="8148" width="16.42578125" style="233" customWidth="1"/>
    <col min="8149" max="8149" width="52.85546875" style="233" customWidth="1"/>
    <col min="8150" max="8151" width="20.5703125" style="233" bestFit="1" customWidth="1"/>
    <col min="8152" max="8153" width="18.7109375" style="233" bestFit="1" customWidth="1"/>
    <col min="8154" max="8154" width="20.5703125" style="233" bestFit="1" customWidth="1"/>
    <col min="8155" max="8155" width="25.7109375" style="233" customWidth="1"/>
    <col min="8156" max="8156" width="33.42578125" style="233" bestFit="1" customWidth="1"/>
    <col min="8157" max="8157" width="16.42578125" style="233" bestFit="1" customWidth="1"/>
    <col min="8158" max="8159" width="11.85546875" style="233" bestFit="1" customWidth="1"/>
    <col min="8160" max="8160" width="15.28515625" style="233" bestFit="1" customWidth="1"/>
    <col min="8161" max="8161" width="18.7109375" style="233" bestFit="1" customWidth="1"/>
    <col min="8162" max="8162" width="12.85546875" style="233" bestFit="1" customWidth="1"/>
    <col min="8163" max="8394" width="9.140625" style="233"/>
    <col min="8395" max="8395" width="43.7109375" style="233" customWidth="1"/>
    <col min="8396" max="8396" width="52.85546875" style="233" customWidth="1"/>
    <col min="8397" max="8398" width="20.5703125" style="233" bestFit="1" customWidth="1"/>
    <col min="8399" max="8400" width="18.7109375" style="233" bestFit="1" customWidth="1"/>
    <col min="8401" max="8401" width="20.5703125" style="233" bestFit="1" customWidth="1"/>
    <col min="8402" max="8402" width="25" style="233" bestFit="1" customWidth="1"/>
    <col min="8403" max="8403" width="44.140625" style="233" customWidth="1"/>
    <col min="8404" max="8404" width="16.42578125" style="233" customWidth="1"/>
    <col min="8405" max="8405" width="52.85546875" style="233" customWidth="1"/>
    <col min="8406" max="8407" width="20.5703125" style="233" bestFit="1" customWidth="1"/>
    <col min="8408" max="8409" width="18.7109375" style="233" bestFit="1" customWidth="1"/>
    <col min="8410" max="8410" width="20.5703125" style="233" bestFit="1" customWidth="1"/>
    <col min="8411" max="8411" width="25.7109375" style="233" customWidth="1"/>
    <col min="8412" max="8412" width="33.42578125" style="233" bestFit="1" customWidth="1"/>
    <col min="8413" max="8413" width="16.42578125" style="233" bestFit="1" customWidth="1"/>
    <col min="8414" max="8415" width="11.85546875" style="233" bestFit="1" customWidth="1"/>
    <col min="8416" max="8416" width="15.28515625" style="233" bestFit="1" customWidth="1"/>
    <col min="8417" max="8417" width="18.7109375" style="233" bestFit="1" customWidth="1"/>
    <col min="8418" max="8418" width="12.85546875" style="233" bestFit="1" customWidth="1"/>
    <col min="8419" max="8650" width="9.140625" style="233"/>
    <col min="8651" max="8651" width="43.7109375" style="233" customWidth="1"/>
    <col min="8652" max="8652" width="52.85546875" style="233" customWidth="1"/>
    <col min="8653" max="8654" width="20.5703125" style="233" bestFit="1" customWidth="1"/>
    <col min="8655" max="8656" width="18.7109375" style="233" bestFit="1" customWidth="1"/>
    <col min="8657" max="8657" width="20.5703125" style="233" bestFit="1" customWidth="1"/>
    <col min="8658" max="8658" width="25" style="233" bestFit="1" customWidth="1"/>
    <col min="8659" max="8659" width="44.140625" style="233" customWidth="1"/>
    <col min="8660" max="8660" width="16.42578125" style="233" customWidth="1"/>
    <col min="8661" max="8661" width="52.85546875" style="233" customWidth="1"/>
    <col min="8662" max="8663" width="20.5703125" style="233" bestFit="1" customWidth="1"/>
    <col min="8664" max="8665" width="18.7109375" style="233" bestFit="1" customWidth="1"/>
    <col min="8666" max="8666" width="20.5703125" style="233" bestFit="1" customWidth="1"/>
    <col min="8667" max="8667" width="25.7109375" style="233" customWidth="1"/>
    <col min="8668" max="8668" width="33.42578125" style="233" bestFit="1" customWidth="1"/>
    <col min="8669" max="8669" width="16.42578125" style="233" bestFit="1" customWidth="1"/>
    <col min="8670" max="8671" width="11.85546875" style="233" bestFit="1" customWidth="1"/>
    <col min="8672" max="8672" width="15.28515625" style="233" bestFit="1" customWidth="1"/>
    <col min="8673" max="8673" width="18.7109375" style="233" bestFit="1" customWidth="1"/>
    <col min="8674" max="8674" width="12.85546875" style="233" bestFit="1" customWidth="1"/>
    <col min="8675" max="8906" width="9.140625" style="233"/>
    <col min="8907" max="8907" width="43.7109375" style="233" customWidth="1"/>
    <col min="8908" max="8908" width="52.85546875" style="233" customWidth="1"/>
    <col min="8909" max="8910" width="20.5703125" style="233" bestFit="1" customWidth="1"/>
    <col min="8911" max="8912" width="18.7109375" style="233" bestFit="1" customWidth="1"/>
    <col min="8913" max="8913" width="20.5703125" style="233" bestFit="1" customWidth="1"/>
    <col min="8914" max="8914" width="25" style="233" bestFit="1" customWidth="1"/>
    <col min="8915" max="8915" width="44.140625" style="233" customWidth="1"/>
    <col min="8916" max="8916" width="16.42578125" style="233" customWidth="1"/>
    <col min="8917" max="8917" width="52.85546875" style="233" customWidth="1"/>
    <col min="8918" max="8919" width="20.5703125" style="233" bestFit="1" customWidth="1"/>
    <col min="8920" max="8921" width="18.7109375" style="233" bestFit="1" customWidth="1"/>
    <col min="8922" max="8922" width="20.5703125" style="233" bestFit="1" customWidth="1"/>
    <col min="8923" max="8923" width="25.7109375" style="233" customWidth="1"/>
    <col min="8924" max="8924" width="33.42578125" style="233" bestFit="1" customWidth="1"/>
    <col min="8925" max="8925" width="16.42578125" style="233" bestFit="1" customWidth="1"/>
    <col min="8926" max="8927" width="11.85546875" style="233" bestFit="1" customWidth="1"/>
    <col min="8928" max="8928" width="15.28515625" style="233" bestFit="1" customWidth="1"/>
    <col min="8929" max="8929" width="18.7109375" style="233" bestFit="1" customWidth="1"/>
    <col min="8930" max="8930" width="12.85546875" style="233" bestFit="1" customWidth="1"/>
    <col min="8931" max="9162" width="9.140625" style="233"/>
    <col min="9163" max="9163" width="43.7109375" style="233" customWidth="1"/>
    <col min="9164" max="9164" width="52.85546875" style="233" customWidth="1"/>
    <col min="9165" max="9166" width="20.5703125" style="233" bestFit="1" customWidth="1"/>
    <col min="9167" max="9168" width="18.7109375" style="233" bestFit="1" customWidth="1"/>
    <col min="9169" max="9169" width="20.5703125" style="233" bestFit="1" customWidth="1"/>
    <col min="9170" max="9170" width="25" style="233" bestFit="1" customWidth="1"/>
    <col min="9171" max="9171" width="44.140625" style="233" customWidth="1"/>
    <col min="9172" max="9172" width="16.42578125" style="233" customWidth="1"/>
    <col min="9173" max="9173" width="52.85546875" style="233" customWidth="1"/>
    <col min="9174" max="9175" width="20.5703125" style="233" bestFit="1" customWidth="1"/>
    <col min="9176" max="9177" width="18.7109375" style="233" bestFit="1" customWidth="1"/>
    <col min="9178" max="9178" width="20.5703125" style="233" bestFit="1" customWidth="1"/>
    <col min="9179" max="9179" width="25.7109375" style="233" customWidth="1"/>
    <col min="9180" max="9180" width="33.42578125" style="233" bestFit="1" customWidth="1"/>
    <col min="9181" max="9181" width="16.42578125" style="233" bestFit="1" customWidth="1"/>
    <col min="9182" max="9183" width="11.85546875" style="233" bestFit="1" customWidth="1"/>
    <col min="9184" max="9184" width="15.28515625" style="233" bestFit="1" customWidth="1"/>
    <col min="9185" max="9185" width="18.7109375" style="233" bestFit="1" customWidth="1"/>
    <col min="9186" max="9186" width="12.85546875" style="233" bestFit="1" customWidth="1"/>
    <col min="9187" max="9418" width="9.140625" style="233"/>
    <col min="9419" max="9419" width="43.7109375" style="233" customWidth="1"/>
    <col min="9420" max="9420" width="52.85546875" style="233" customWidth="1"/>
    <col min="9421" max="9422" width="20.5703125" style="233" bestFit="1" customWidth="1"/>
    <col min="9423" max="9424" width="18.7109375" style="233" bestFit="1" customWidth="1"/>
    <col min="9425" max="9425" width="20.5703125" style="233" bestFit="1" customWidth="1"/>
    <col min="9426" max="9426" width="25" style="233" bestFit="1" customWidth="1"/>
    <col min="9427" max="9427" width="44.140625" style="233" customWidth="1"/>
    <col min="9428" max="9428" width="16.42578125" style="233" customWidth="1"/>
    <col min="9429" max="9429" width="52.85546875" style="233" customWidth="1"/>
    <col min="9430" max="9431" width="20.5703125" style="233" bestFit="1" customWidth="1"/>
    <col min="9432" max="9433" width="18.7109375" style="233" bestFit="1" customWidth="1"/>
    <col min="9434" max="9434" width="20.5703125" style="233" bestFit="1" customWidth="1"/>
    <col min="9435" max="9435" width="25.7109375" style="233" customWidth="1"/>
    <col min="9436" max="9436" width="33.42578125" style="233" bestFit="1" customWidth="1"/>
    <col min="9437" max="9437" width="16.42578125" style="233" bestFit="1" customWidth="1"/>
    <col min="9438" max="9439" width="11.85546875" style="233" bestFit="1" customWidth="1"/>
    <col min="9440" max="9440" width="15.28515625" style="233" bestFit="1" customWidth="1"/>
    <col min="9441" max="9441" width="18.7109375" style="233" bestFit="1" customWidth="1"/>
    <col min="9442" max="9442" width="12.85546875" style="233" bestFit="1" customWidth="1"/>
    <col min="9443" max="9674" width="9.140625" style="233"/>
    <col min="9675" max="9675" width="43.7109375" style="233" customWidth="1"/>
    <col min="9676" max="9676" width="52.85546875" style="233" customWidth="1"/>
    <col min="9677" max="9678" width="20.5703125" style="233" bestFit="1" customWidth="1"/>
    <col min="9679" max="9680" width="18.7109375" style="233" bestFit="1" customWidth="1"/>
    <col min="9681" max="9681" width="20.5703125" style="233" bestFit="1" customWidth="1"/>
    <col min="9682" max="9682" width="25" style="233" bestFit="1" customWidth="1"/>
    <col min="9683" max="9683" width="44.140625" style="233" customWidth="1"/>
    <col min="9684" max="9684" width="16.42578125" style="233" customWidth="1"/>
    <col min="9685" max="9685" width="52.85546875" style="233" customWidth="1"/>
    <col min="9686" max="9687" width="20.5703125" style="233" bestFit="1" customWidth="1"/>
    <col min="9688" max="9689" width="18.7109375" style="233" bestFit="1" customWidth="1"/>
    <col min="9690" max="9690" width="20.5703125" style="233" bestFit="1" customWidth="1"/>
    <col min="9691" max="9691" width="25.7109375" style="233" customWidth="1"/>
    <col min="9692" max="9692" width="33.42578125" style="233" bestFit="1" customWidth="1"/>
    <col min="9693" max="9693" width="16.42578125" style="233" bestFit="1" customWidth="1"/>
    <col min="9694" max="9695" width="11.85546875" style="233" bestFit="1" customWidth="1"/>
    <col min="9696" max="9696" width="15.28515625" style="233" bestFit="1" customWidth="1"/>
    <col min="9697" max="9697" width="18.7109375" style="233" bestFit="1" customWidth="1"/>
    <col min="9698" max="9698" width="12.85546875" style="233" bestFit="1" customWidth="1"/>
    <col min="9699" max="9930" width="9.140625" style="233"/>
    <col min="9931" max="9931" width="43.7109375" style="233" customWidth="1"/>
    <col min="9932" max="9932" width="52.85546875" style="233" customWidth="1"/>
    <col min="9933" max="9934" width="20.5703125" style="233" bestFit="1" customWidth="1"/>
    <col min="9935" max="9936" width="18.7109375" style="233" bestFit="1" customWidth="1"/>
    <col min="9937" max="9937" width="20.5703125" style="233" bestFit="1" customWidth="1"/>
    <col min="9938" max="9938" width="25" style="233" bestFit="1" customWidth="1"/>
    <col min="9939" max="9939" width="44.140625" style="233" customWidth="1"/>
    <col min="9940" max="9940" width="16.42578125" style="233" customWidth="1"/>
    <col min="9941" max="9941" width="52.85546875" style="233" customWidth="1"/>
    <col min="9942" max="9943" width="20.5703125" style="233" bestFit="1" customWidth="1"/>
    <col min="9944" max="9945" width="18.7109375" style="233" bestFit="1" customWidth="1"/>
    <col min="9946" max="9946" width="20.5703125" style="233" bestFit="1" customWidth="1"/>
    <col min="9947" max="9947" width="25.7109375" style="233" customWidth="1"/>
    <col min="9948" max="9948" width="33.42578125" style="233" bestFit="1" customWidth="1"/>
    <col min="9949" max="9949" width="16.42578125" style="233" bestFit="1" customWidth="1"/>
    <col min="9950" max="9951" width="11.85546875" style="233" bestFit="1" customWidth="1"/>
    <col min="9952" max="9952" width="15.28515625" style="233" bestFit="1" customWidth="1"/>
    <col min="9953" max="9953" width="18.7109375" style="233" bestFit="1" customWidth="1"/>
    <col min="9954" max="9954" width="12.85546875" style="233" bestFit="1" customWidth="1"/>
    <col min="9955" max="10186" width="9.140625" style="233"/>
    <col min="10187" max="10187" width="43.7109375" style="233" customWidth="1"/>
    <col min="10188" max="10188" width="52.85546875" style="233" customWidth="1"/>
    <col min="10189" max="10190" width="20.5703125" style="233" bestFit="1" customWidth="1"/>
    <col min="10191" max="10192" width="18.7109375" style="233" bestFit="1" customWidth="1"/>
    <col min="10193" max="10193" width="20.5703125" style="233" bestFit="1" customWidth="1"/>
    <col min="10194" max="10194" width="25" style="233" bestFit="1" customWidth="1"/>
    <col min="10195" max="10195" width="44.140625" style="233" customWidth="1"/>
    <col min="10196" max="10196" width="16.42578125" style="233" customWidth="1"/>
    <col min="10197" max="10197" width="52.85546875" style="233" customWidth="1"/>
    <col min="10198" max="10199" width="20.5703125" style="233" bestFit="1" customWidth="1"/>
    <col min="10200" max="10201" width="18.7109375" style="233" bestFit="1" customWidth="1"/>
    <col min="10202" max="10202" width="20.5703125" style="233" bestFit="1" customWidth="1"/>
    <col min="10203" max="10203" width="25.7109375" style="233" customWidth="1"/>
    <col min="10204" max="10204" width="33.42578125" style="233" bestFit="1" customWidth="1"/>
    <col min="10205" max="10205" width="16.42578125" style="233" bestFit="1" customWidth="1"/>
    <col min="10206" max="10207" width="11.85546875" style="233" bestFit="1" customWidth="1"/>
    <col min="10208" max="10208" width="15.28515625" style="233" bestFit="1" customWidth="1"/>
    <col min="10209" max="10209" width="18.7109375" style="233" bestFit="1" customWidth="1"/>
    <col min="10210" max="10210" width="12.85546875" style="233" bestFit="1" customWidth="1"/>
    <col min="10211" max="10442" width="9.140625" style="233"/>
    <col min="10443" max="10443" width="43.7109375" style="233" customWidth="1"/>
    <col min="10444" max="10444" width="52.85546875" style="233" customWidth="1"/>
    <col min="10445" max="10446" width="20.5703125" style="233" bestFit="1" customWidth="1"/>
    <col min="10447" max="10448" width="18.7109375" style="233" bestFit="1" customWidth="1"/>
    <col min="10449" max="10449" width="20.5703125" style="233" bestFit="1" customWidth="1"/>
    <col min="10450" max="10450" width="25" style="233" bestFit="1" customWidth="1"/>
    <col min="10451" max="10451" width="44.140625" style="233" customWidth="1"/>
    <col min="10452" max="10452" width="16.42578125" style="233" customWidth="1"/>
    <col min="10453" max="10453" width="52.85546875" style="233" customWidth="1"/>
    <col min="10454" max="10455" width="20.5703125" style="233" bestFit="1" customWidth="1"/>
    <col min="10456" max="10457" width="18.7109375" style="233" bestFit="1" customWidth="1"/>
    <col min="10458" max="10458" width="20.5703125" style="233" bestFit="1" customWidth="1"/>
    <col min="10459" max="10459" width="25.7109375" style="233" customWidth="1"/>
    <col min="10460" max="10460" width="33.42578125" style="233" bestFit="1" customWidth="1"/>
    <col min="10461" max="10461" width="16.42578125" style="233" bestFit="1" customWidth="1"/>
    <col min="10462" max="10463" width="11.85546875" style="233" bestFit="1" customWidth="1"/>
    <col min="10464" max="10464" width="15.28515625" style="233" bestFit="1" customWidth="1"/>
    <col min="10465" max="10465" width="18.7109375" style="233" bestFit="1" customWidth="1"/>
    <col min="10466" max="10466" width="12.85546875" style="233" bestFit="1" customWidth="1"/>
    <col min="10467" max="10698" width="9.140625" style="233"/>
    <col min="10699" max="10699" width="43.7109375" style="233" customWidth="1"/>
    <col min="10700" max="10700" width="52.85546875" style="233" customWidth="1"/>
    <col min="10701" max="10702" width="20.5703125" style="233" bestFit="1" customWidth="1"/>
    <col min="10703" max="10704" width="18.7109375" style="233" bestFit="1" customWidth="1"/>
    <col min="10705" max="10705" width="20.5703125" style="233" bestFit="1" customWidth="1"/>
    <col min="10706" max="10706" width="25" style="233" bestFit="1" customWidth="1"/>
    <col min="10707" max="10707" width="44.140625" style="233" customWidth="1"/>
    <col min="10708" max="10708" width="16.42578125" style="233" customWidth="1"/>
    <col min="10709" max="10709" width="52.85546875" style="233" customWidth="1"/>
    <col min="10710" max="10711" width="20.5703125" style="233" bestFit="1" customWidth="1"/>
    <col min="10712" max="10713" width="18.7109375" style="233" bestFit="1" customWidth="1"/>
    <col min="10714" max="10714" width="20.5703125" style="233" bestFit="1" customWidth="1"/>
    <col min="10715" max="10715" width="25.7109375" style="233" customWidth="1"/>
    <col min="10716" max="10716" width="33.42578125" style="233" bestFit="1" customWidth="1"/>
    <col min="10717" max="10717" width="16.42578125" style="233" bestFit="1" customWidth="1"/>
    <col min="10718" max="10719" width="11.85546875" style="233" bestFit="1" customWidth="1"/>
    <col min="10720" max="10720" width="15.28515625" style="233" bestFit="1" customWidth="1"/>
    <col min="10721" max="10721" width="18.7109375" style="233" bestFit="1" customWidth="1"/>
    <col min="10722" max="10722" width="12.85546875" style="233" bestFit="1" customWidth="1"/>
    <col min="10723" max="10954" width="9.140625" style="233"/>
    <col min="10955" max="10955" width="43.7109375" style="233" customWidth="1"/>
    <col min="10956" max="10956" width="52.85546875" style="233" customWidth="1"/>
    <col min="10957" max="10958" width="20.5703125" style="233" bestFit="1" customWidth="1"/>
    <col min="10959" max="10960" width="18.7109375" style="233" bestFit="1" customWidth="1"/>
    <col min="10961" max="10961" width="20.5703125" style="233" bestFit="1" customWidth="1"/>
    <col min="10962" max="10962" width="25" style="233" bestFit="1" customWidth="1"/>
    <col min="10963" max="10963" width="44.140625" style="233" customWidth="1"/>
    <col min="10964" max="10964" width="16.42578125" style="233" customWidth="1"/>
    <col min="10965" max="10965" width="52.85546875" style="233" customWidth="1"/>
    <col min="10966" max="10967" width="20.5703125" style="233" bestFit="1" customWidth="1"/>
    <col min="10968" max="10969" width="18.7109375" style="233" bestFit="1" customWidth="1"/>
    <col min="10970" max="10970" width="20.5703125" style="233" bestFit="1" customWidth="1"/>
    <col min="10971" max="10971" width="25.7109375" style="233" customWidth="1"/>
    <col min="10972" max="10972" width="33.42578125" style="233" bestFit="1" customWidth="1"/>
    <col min="10973" max="10973" width="16.42578125" style="233" bestFit="1" customWidth="1"/>
    <col min="10974" max="10975" width="11.85546875" style="233" bestFit="1" customWidth="1"/>
    <col min="10976" max="10976" width="15.28515625" style="233" bestFit="1" customWidth="1"/>
    <col min="10977" max="10977" width="18.7109375" style="233" bestFit="1" customWidth="1"/>
    <col min="10978" max="10978" width="12.85546875" style="233" bestFit="1" customWidth="1"/>
    <col min="10979" max="11210" width="9.140625" style="233"/>
    <col min="11211" max="11211" width="43.7109375" style="233" customWidth="1"/>
    <col min="11212" max="11212" width="52.85546875" style="233" customWidth="1"/>
    <col min="11213" max="11214" width="20.5703125" style="233" bestFit="1" customWidth="1"/>
    <col min="11215" max="11216" width="18.7109375" style="233" bestFit="1" customWidth="1"/>
    <col min="11217" max="11217" width="20.5703125" style="233" bestFit="1" customWidth="1"/>
    <col min="11218" max="11218" width="25" style="233" bestFit="1" customWidth="1"/>
    <col min="11219" max="11219" width="44.140625" style="233" customWidth="1"/>
    <col min="11220" max="11220" width="16.42578125" style="233" customWidth="1"/>
    <col min="11221" max="11221" width="52.85546875" style="233" customWidth="1"/>
    <col min="11222" max="11223" width="20.5703125" style="233" bestFit="1" customWidth="1"/>
    <col min="11224" max="11225" width="18.7109375" style="233" bestFit="1" customWidth="1"/>
    <col min="11226" max="11226" width="20.5703125" style="233" bestFit="1" customWidth="1"/>
    <col min="11227" max="11227" width="25.7109375" style="233" customWidth="1"/>
    <col min="11228" max="11228" width="33.42578125" style="233" bestFit="1" customWidth="1"/>
    <col min="11229" max="11229" width="16.42578125" style="233" bestFit="1" customWidth="1"/>
    <col min="11230" max="11231" width="11.85546875" style="233" bestFit="1" customWidth="1"/>
    <col min="11232" max="11232" width="15.28515625" style="233" bestFit="1" customWidth="1"/>
    <col min="11233" max="11233" width="18.7109375" style="233" bestFit="1" customWidth="1"/>
    <col min="11234" max="11234" width="12.85546875" style="233" bestFit="1" customWidth="1"/>
    <col min="11235" max="11466" width="9.140625" style="233"/>
    <col min="11467" max="11467" width="43.7109375" style="233" customWidth="1"/>
    <col min="11468" max="11468" width="52.85546875" style="233" customWidth="1"/>
    <col min="11469" max="11470" width="20.5703125" style="233" bestFit="1" customWidth="1"/>
    <col min="11471" max="11472" width="18.7109375" style="233" bestFit="1" customWidth="1"/>
    <col min="11473" max="11473" width="20.5703125" style="233" bestFit="1" customWidth="1"/>
    <col min="11474" max="11474" width="25" style="233" bestFit="1" customWidth="1"/>
    <col min="11475" max="11475" width="44.140625" style="233" customWidth="1"/>
    <col min="11476" max="11476" width="16.42578125" style="233" customWidth="1"/>
    <col min="11477" max="11477" width="52.85546875" style="233" customWidth="1"/>
    <col min="11478" max="11479" width="20.5703125" style="233" bestFit="1" customWidth="1"/>
    <col min="11480" max="11481" width="18.7109375" style="233" bestFit="1" customWidth="1"/>
    <col min="11482" max="11482" width="20.5703125" style="233" bestFit="1" customWidth="1"/>
    <col min="11483" max="11483" width="25.7109375" style="233" customWidth="1"/>
    <col min="11484" max="11484" width="33.42578125" style="233" bestFit="1" customWidth="1"/>
    <col min="11485" max="11485" width="16.42578125" style="233" bestFit="1" customWidth="1"/>
    <col min="11486" max="11487" width="11.85546875" style="233" bestFit="1" customWidth="1"/>
    <col min="11488" max="11488" width="15.28515625" style="233" bestFit="1" customWidth="1"/>
    <col min="11489" max="11489" width="18.7109375" style="233" bestFit="1" customWidth="1"/>
    <col min="11490" max="11490" width="12.85546875" style="233" bestFit="1" customWidth="1"/>
    <col min="11491" max="11722" width="9.140625" style="233"/>
    <col min="11723" max="11723" width="43.7109375" style="233" customWidth="1"/>
    <col min="11724" max="11724" width="52.85546875" style="233" customWidth="1"/>
    <col min="11725" max="11726" width="20.5703125" style="233" bestFit="1" customWidth="1"/>
    <col min="11727" max="11728" width="18.7109375" style="233" bestFit="1" customWidth="1"/>
    <col min="11729" max="11729" width="20.5703125" style="233" bestFit="1" customWidth="1"/>
    <col min="11730" max="11730" width="25" style="233" bestFit="1" customWidth="1"/>
    <col min="11731" max="11731" width="44.140625" style="233" customWidth="1"/>
    <col min="11732" max="11732" width="16.42578125" style="233" customWidth="1"/>
    <col min="11733" max="11733" width="52.85546875" style="233" customWidth="1"/>
    <col min="11734" max="11735" width="20.5703125" style="233" bestFit="1" customWidth="1"/>
    <col min="11736" max="11737" width="18.7109375" style="233" bestFit="1" customWidth="1"/>
    <col min="11738" max="11738" width="20.5703125" style="233" bestFit="1" customWidth="1"/>
    <col min="11739" max="11739" width="25.7109375" style="233" customWidth="1"/>
    <col min="11740" max="11740" width="33.42578125" style="233" bestFit="1" customWidth="1"/>
    <col min="11741" max="11741" width="16.42578125" style="233" bestFit="1" customWidth="1"/>
    <col min="11742" max="11743" width="11.85546875" style="233" bestFit="1" customWidth="1"/>
    <col min="11744" max="11744" width="15.28515625" style="233" bestFit="1" customWidth="1"/>
    <col min="11745" max="11745" width="18.7109375" style="233" bestFit="1" customWidth="1"/>
    <col min="11746" max="11746" width="12.85546875" style="233" bestFit="1" customWidth="1"/>
    <col min="11747" max="11978" width="9.140625" style="233"/>
    <col min="11979" max="11979" width="43.7109375" style="233" customWidth="1"/>
    <col min="11980" max="11980" width="52.85546875" style="233" customWidth="1"/>
    <col min="11981" max="11982" width="20.5703125" style="233" bestFit="1" customWidth="1"/>
    <col min="11983" max="11984" width="18.7109375" style="233" bestFit="1" customWidth="1"/>
    <col min="11985" max="11985" width="20.5703125" style="233" bestFit="1" customWidth="1"/>
    <col min="11986" max="11986" width="25" style="233" bestFit="1" customWidth="1"/>
    <col min="11987" max="11987" width="44.140625" style="233" customWidth="1"/>
    <col min="11988" max="11988" width="16.42578125" style="233" customWidth="1"/>
    <col min="11989" max="11989" width="52.85546875" style="233" customWidth="1"/>
    <col min="11990" max="11991" width="20.5703125" style="233" bestFit="1" customWidth="1"/>
    <col min="11992" max="11993" width="18.7109375" style="233" bestFit="1" customWidth="1"/>
    <col min="11994" max="11994" width="20.5703125" style="233" bestFit="1" customWidth="1"/>
    <col min="11995" max="11995" width="25.7109375" style="233" customWidth="1"/>
    <col min="11996" max="11996" width="33.42578125" style="233" bestFit="1" customWidth="1"/>
    <col min="11997" max="11997" width="16.42578125" style="233" bestFit="1" customWidth="1"/>
    <col min="11998" max="11999" width="11.85546875" style="233" bestFit="1" customWidth="1"/>
    <col min="12000" max="12000" width="15.28515625" style="233" bestFit="1" customWidth="1"/>
    <col min="12001" max="12001" width="18.7109375" style="233" bestFit="1" customWidth="1"/>
    <col min="12002" max="12002" width="12.85546875" style="233" bestFit="1" customWidth="1"/>
    <col min="12003" max="12234" width="9.140625" style="233"/>
    <col min="12235" max="12235" width="43.7109375" style="233" customWidth="1"/>
    <col min="12236" max="12236" width="52.85546875" style="233" customWidth="1"/>
    <col min="12237" max="12238" width="20.5703125" style="233" bestFit="1" customWidth="1"/>
    <col min="12239" max="12240" width="18.7109375" style="233" bestFit="1" customWidth="1"/>
    <col min="12241" max="12241" width="20.5703125" style="233" bestFit="1" customWidth="1"/>
    <col min="12242" max="12242" width="25" style="233" bestFit="1" customWidth="1"/>
    <col min="12243" max="12243" width="44.140625" style="233" customWidth="1"/>
    <col min="12244" max="12244" width="16.42578125" style="233" customWidth="1"/>
    <col min="12245" max="12245" width="52.85546875" style="233" customWidth="1"/>
    <col min="12246" max="12247" width="20.5703125" style="233" bestFit="1" customWidth="1"/>
    <col min="12248" max="12249" width="18.7109375" style="233" bestFit="1" customWidth="1"/>
    <col min="12250" max="12250" width="20.5703125" style="233" bestFit="1" customWidth="1"/>
    <col min="12251" max="12251" width="25.7109375" style="233" customWidth="1"/>
    <col min="12252" max="12252" width="33.42578125" style="233" bestFit="1" customWidth="1"/>
    <col min="12253" max="12253" width="16.42578125" style="233" bestFit="1" customWidth="1"/>
    <col min="12254" max="12255" width="11.85546875" style="233" bestFit="1" customWidth="1"/>
    <col min="12256" max="12256" width="15.28515625" style="233" bestFit="1" customWidth="1"/>
    <col min="12257" max="12257" width="18.7109375" style="233" bestFit="1" customWidth="1"/>
    <col min="12258" max="12258" width="12.85546875" style="233" bestFit="1" customWidth="1"/>
    <col min="12259" max="12490" width="9.140625" style="233"/>
    <col min="12491" max="12491" width="43.7109375" style="233" customWidth="1"/>
    <col min="12492" max="12492" width="52.85546875" style="233" customWidth="1"/>
    <col min="12493" max="12494" width="20.5703125" style="233" bestFit="1" customWidth="1"/>
    <col min="12495" max="12496" width="18.7109375" style="233" bestFit="1" customWidth="1"/>
    <col min="12497" max="12497" width="20.5703125" style="233" bestFit="1" customWidth="1"/>
    <col min="12498" max="12498" width="25" style="233" bestFit="1" customWidth="1"/>
    <col min="12499" max="12499" width="44.140625" style="233" customWidth="1"/>
    <col min="12500" max="12500" width="16.42578125" style="233" customWidth="1"/>
    <col min="12501" max="12501" width="52.85546875" style="233" customWidth="1"/>
    <col min="12502" max="12503" width="20.5703125" style="233" bestFit="1" customWidth="1"/>
    <col min="12504" max="12505" width="18.7109375" style="233" bestFit="1" customWidth="1"/>
    <col min="12506" max="12506" width="20.5703125" style="233" bestFit="1" customWidth="1"/>
    <col min="12507" max="12507" width="25.7109375" style="233" customWidth="1"/>
    <col min="12508" max="12508" width="33.42578125" style="233" bestFit="1" customWidth="1"/>
    <col min="12509" max="12509" width="16.42578125" style="233" bestFit="1" customWidth="1"/>
    <col min="12510" max="12511" width="11.85546875" style="233" bestFit="1" customWidth="1"/>
    <col min="12512" max="12512" width="15.28515625" style="233" bestFit="1" customWidth="1"/>
    <col min="12513" max="12513" width="18.7109375" style="233" bestFit="1" customWidth="1"/>
    <col min="12514" max="12514" width="12.85546875" style="233" bestFit="1" customWidth="1"/>
    <col min="12515" max="12746" width="9.140625" style="233"/>
    <col min="12747" max="12747" width="43.7109375" style="233" customWidth="1"/>
    <col min="12748" max="12748" width="52.85546875" style="233" customWidth="1"/>
    <col min="12749" max="12750" width="20.5703125" style="233" bestFit="1" customWidth="1"/>
    <col min="12751" max="12752" width="18.7109375" style="233" bestFit="1" customWidth="1"/>
    <col min="12753" max="12753" width="20.5703125" style="233" bestFit="1" customWidth="1"/>
    <col min="12754" max="12754" width="25" style="233" bestFit="1" customWidth="1"/>
    <col min="12755" max="12755" width="44.140625" style="233" customWidth="1"/>
    <col min="12756" max="12756" width="16.42578125" style="233" customWidth="1"/>
    <col min="12757" max="12757" width="52.85546875" style="233" customWidth="1"/>
    <col min="12758" max="12759" width="20.5703125" style="233" bestFit="1" customWidth="1"/>
    <col min="12760" max="12761" width="18.7109375" style="233" bestFit="1" customWidth="1"/>
    <col min="12762" max="12762" width="20.5703125" style="233" bestFit="1" customWidth="1"/>
    <col min="12763" max="12763" width="25.7109375" style="233" customWidth="1"/>
    <col min="12764" max="12764" width="33.42578125" style="233" bestFit="1" customWidth="1"/>
    <col min="12765" max="12765" width="16.42578125" style="233" bestFit="1" customWidth="1"/>
    <col min="12766" max="12767" width="11.85546875" style="233" bestFit="1" customWidth="1"/>
    <col min="12768" max="12768" width="15.28515625" style="233" bestFit="1" customWidth="1"/>
    <col min="12769" max="12769" width="18.7109375" style="233" bestFit="1" customWidth="1"/>
    <col min="12770" max="12770" width="12.85546875" style="233" bestFit="1" customWidth="1"/>
    <col min="12771" max="13002" width="9.140625" style="233"/>
    <col min="13003" max="13003" width="43.7109375" style="233" customWidth="1"/>
    <col min="13004" max="13004" width="52.85546875" style="233" customWidth="1"/>
    <col min="13005" max="13006" width="20.5703125" style="233" bestFit="1" customWidth="1"/>
    <col min="13007" max="13008" width="18.7109375" style="233" bestFit="1" customWidth="1"/>
    <col min="13009" max="13009" width="20.5703125" style="233" bestFit="1" customWidth="1"/>
    <col min="13010" max="13010" width="25" style="233" bestFit="1" customWidth="1"/>
    <col min="13011" max="13011" width="44.140625" style="233" customWidth="1"/>
    <col min="13012" max="13012" width="16.42578125" style="233" customWidth="1"/>
    <col min="13013" max="13013" width="52.85546875" style="233" customWidth="1"/>
    <col min="13014" max="13015" width="20.5703125" style="233" bestFit="1" customWidth="1"/>
    <col min="13016" max="13017" width="18.7109375" style="233" bestFit="1" customWidth="1"/>
    <col min="13018" max="13018" width="20.5703125" style="233" bestFit="1" customWidth="1"/>
    <col min="13019" max="13019" width="25.7109375" style="233" customWidth="1"/>
    <col min="13020" max="13020" width="33.42578125" style="233" bestFit="1" customWidth="1"/>
    <col min="13021" max="13021" width="16.42578125" style="233" bestFit="1" customWidth="1"/>
    <col min="13022" max="13023" width="11.85546875" style="233" bestFit="1" customWidth="1"/>
    <col min="13024" max="13024" width="15.28515625" style="233" bestFit="1" customWidth="1"/>
    <col min="13025" max="13025" width="18.7109375" style="233" bestFit="1" customWidth="1"/>
    <col min="13026" max="13026" width="12.85546875" style="233" bestFit="1" customWidth="1"/>
    <col min="13027" max="13258" width="9.140625" style="233"/>
    <col min="13259" max="13259" width="43.7109375" style="233" customWidth="1"/>
    <col min="13260" max="13260" width="52.85546875" style="233" customWidth="1"/>
    <col min="13261" max="13262" width="20.5703125" style="233" bestFit="1" customWidth="1"/>
    <col min="13263" max="13264" width="18.7109375" style="233" bestFit="1" customWidth="1"/>
    <col min="13265" max="13265" width="20.5703125" style="233" bestFit="1" customWidth="1"/>
    <col min="13266" max="13266" width="25" style="233" bestFit="1" customWidth="1"/>
    <col min="13267" max="13267" width="44.140625" style="233" customWidth="1"/>
    <col min="13268" max="13268" width="16.42578125" style="233" customWidth="1"/>
    <col min="13269" max="13269" width="52.85546875" style="233" customWidth="1"/>
    <col min="13270" max="13271" width="20.5703125" style="233" bestFit="1" customWidth="1"/>
    <col min="13272" max="13273" width="18.7109375" style="233" bestFit="1" customWidth="1"/>
    <col min="13274" max="13274" width="20.5703125" style="233" bestFit="1" customWidth="1"/>
    <col min="13275" max="13275" width="25.7109375" style="233" customWidth="1"/>
    <col min="13276" max="13276" width="33.42578125" style="233" bestFit="1" customWidth="1"/>
    <col min="13277" max="13277" width="16.42578125" style="233" bestFit="1" customWidth="1"/>
    <col min="13278" max="13279" width="11.85546875" style="233" bestFit="1" customWidth="1"/>
    <col min="13280" max="13280" width="15.28515625" style="233" bestFit="1" customWidth="1"/>
    <col min="13281" max="13281" width="18.7109375" style="233" bestFit="1" customWidth="1"/>
    <col min="13282" max="13282" width="12.85546875" style="233" bestFit="1" customWidth="1"/>
    <col min="13283" max="13514" width="9.140625" style="233"/>
    <col min="13515" max="13515" width="43.7109375" style="233" customWidth="1"/>
    <col min="13516" max="13516" width="52.85546875" style="233" customWidth="1"/>
    <col min="13517" max="13518" width="20.5703125" style="233" bestFit="1" customWidth="1"/>
    <col min="13519" max="13520" width="18.7109375" style="233" bestFit="1" customWidth="1"/>
    <col min="13521" max="13521" width="20.5703125" style="233" bestFit="1" customWidth="1"/>
    <col min="13522" max="13522" width="25" style="233" bestFit="1" customWidth="1"/>
    <col min="13523" max="13523" width="44.140625" style="233" customWidth="1"/>
    <col min="13524" max="13524" width="16.42578125" style="233" customWidth="1"/>
    <col min="13525" max="13525" width="52.85546875" style="233" customWidth="1"/>
    <col min="13526" max="13527" width="20.5703125" style="233" bestFit="1" customWidth="1"/>
    <col min="13528" max="13529" width="18.7109375" style="233" bestFit="1" customWidth="1"/>
    <col min="13530" max="13530" width="20.5703125" style="233" bestFit="1" customWidth="1"/>
    <col min="13531" max="13531" width="25.7109375" style="233" customWidth="1"/>
    <col min="13532" max="13532" width="33.42578125" style="233" bestFit="1" customWidth="1"/>
    <col min="13533" max="13533" width="16.42578125" style="233" bestFit="1" customWidth="1"/>
    <col min="13534" max="13535" width="11.85546875" style="233" bestFit="1" customWidth="1"/>
    <col min="13536" max="13536" width="15.28515625" style="233" bestFit="1" customWidth="1"/>
    <col min="13537" max="13537" width="18.7109375" style="233" bestFit="1" customWidth="1"/>
    <col min="13538" max="13538" width="12.85546875" style="233" bestFit="1" customWidth="1"/>
    <col min="13539" max="13770" width="9.140625" style="233"/>
    <col min="13771" max="13771" width="43.7109375" style="233" customWidth="1"/>
    <col min="13772" max="13772" width="52.85546875" style="233" customWidth="1"/>
    <col min="13773" max="13774" width="20.5703125" style="233" bestFit="1" customWidth="1"/>
    <col min="13775" max="13776" width="18.7109375" style="233" bestFit="1" customWidth="1"/>
    <col min="13777" max="13777" width="20.5703125" style="233" bestFit="1" customWidth="1"/>
    <col min="13778" max="13778" width="25" style="233" bestFit="1" customWidth="1"/>
    <col min="13779" max="13779" width="44.140625" style="233" customWidth="1"/>
    <col min="13780" max="13780" width="16.42578125" style="233" customWidth="1"/>
    <col min="13781" max="13781" width="52.85546875" style="233" customWidth="1"/>
    <col min="13782" max="13783" width="20.5703125" style="233" bestFit="1" customWidth="1"/>
    <col min="13784" max="13785" width="18.7109375" style="233" bestFit="1" customWidth="1"/>
    <col min="13786" max="13786" width="20.5703125" style="233" bestFit="1" customWidth="1"/>
    <col min="13787" max="13787" width="25.7109375" style="233" customWidth="1"/>
    <col min="13788" max="13788" width="33.42578125" style="233" bestFit="1" customWidth="1"/>
    <col min="13789" max="13789" width="16.42578125" style="233" bestFit="1" customWidth="1"/>
    <col min="13790" max="13791" width="11.85546875" style="233" bestFit="1" customWidth="1"/>
    <col min="13792" max="13792" width="15.28515625" style="233" bestFit="1" customWidth="1"/>
    <col min="13793" max="13793" width="18.7109375" style="233" bestFit="1" customWidth="1"/>
    <col min="13794" max="13794" width="12.85546875" style="233" bestFit="1" customWidth="1"/>
    <col min="13795" max="14026" width="9.140625" style="233"/>
    <col min="14027" max="14027" width="43.7109375" style="233" customWidth="1"/>
    <col min="14028" max="14028" width="52.85546875" style="233" customWidth="1"/>
    <col min="14029" max="14030" width="20.5703125" style="233" bestFit="1" customWidth="1"/>
    <col min="14031" max="14032" width="18.7109375" style="233" bestFit="1" customWidth="1"/>
    <col min="14033" max="14033" width="20.5703125" style="233" bestFit="1" customWidth="1"/>
    <col min="14034" max="14034" width="25" style="233" bestFit="1" customWidth="1"/>
    <col min="14035" max="14035" width="44.140625" style="233" customWidth="1"/>
    <col min="14036" max="14036" width="16.42578125" style="233" customWidth="1"/>
    <col min="14037" max="14037" width="52.85546875" style="233" customWidth="1"/>
    <col min="14038" max="14039" width="20.5703125" style="233" bestFit="1" customWidth="1"/>
    <col min="14040" max="14041" width="18.7109375" style="233" bestFit="1" customWidth="1"/>
    <col min="14042" max="14042" width="20.5703125" style="233" bestFit="1" customWidth="1"/>
    <col min="14043" max="14043" width="25.7109375" style="233" customWidth="1"/>
    <col min="14044" max="14044" width="33.42578125" style="233" bestFit="1" customWidth="1"/>
    <col min="14045" max="14045" width="16.42578125" style="233" bestFit="1" customWidth="1"/>
    <col min="14046" max="14047" width="11.85546875" style="233" bestFit="1" customWidth="1"/>
    <col min="14048" max="14048" width="15.28515625" style="233" bestFit="1" customWidth="1"/>
    <col min="14049" max="14049" width="18.7109375" style="233" bestFit="1" customWidth="1"/>
    <col min="14050" max="14050" width="12.85546875" style="233" bestFit="1" customWidth="1"/>
    <col min="14051" max="14282" width="9.140625" style="233"/>
    <col min="14283" max="14283" width="43.7109375" style="233" customWidth="1"/>
    <col min="14284" max="14284" width="52.85546875" style="233" customWidth="1"/>
    <col min="14285" max="14286" width="20.5703125" style="233" bestFit="1" customWidth="1"/>
    <col min="14287" max="14288" width="18.7109375" style="233" bestFit="1" customWidth="1"/>
    <col min="14289" max="14289" width="20.5703125" style="233" bestFit="1" customWidth="1"/>
    <col min="14290" max="14290" width="25" style="233" bestFit="1" customWidth="1"/>
    <col min="14291" max="14291" width="44.140625" style="233" customWidth="1"/>
    <col min="14292" max="14292" width="16.42578125" style="233" customWidth="1"/>
    <col min="14293" max="14293" width="52.85546875" style="233" customWidth="1"/>
    <col min="14294" max="14295" width="20.5703125" style="233" bestFit="1" customWidth="1"/>
    <col min="14296" max="14297" width="18.7109375" style="233" bestFit="1" customWidth="1"/>
    <col min="14298" max="14298" width="20.5703125" style="233" bestFit="1" customWidth="1"/>
    <col min="14299" max="14299" width="25.7109375" style="233" customWidth="1"/>
    <col min="14300" max="14300" width="33.42578125" style="233" bestFit="1" customWidth="1"/>
    <col min="14301" max="14301" width="16.42578125" style="233" bestFit="1" customWidth="1"/>
    <col min="14302" max="14303" width="11.85546875" style="233" bestFit="1" customWidth="1"/>
    <col min="14304" max="14304" width="15.28515625" style="233" bestFit="1" customWidth="1"/>
    <col min="14305" max="14305" width="18.7109375" style="233" bestFit="1" customWidth="1"/>
    <col min="14306" max="14306" width="12.85546875" style="233" bestFit="1" customWidth="1"/>
    <col min="14307" max="14538" width="9.140625" style="233"/>
    <col min="14539" max="14539" width="43.7109375" style="233" customWidth="1"/>
    <col min="14540" max="14540" width="52.85546875" style="233" customWidth="1"/>
    <col min="14541" max="14542" width="20.5703125" style="233" bestFit="1" customWidth="1"/>
    <col min="14543" max="14544" width="18.7109375" style="233" bestFit="1" customWidth="1"/>
    <col min="14545" max="14545" width="20.5703125" style="233" bestFit="1" customWidth="1"/>
    <col min="14546" max="14546" width="25" style="233" bestFit="1" customWidth="1"/>
    <col min="14547" max="14547" width="44.140625" style="233" customWidth="1"/>
    <col min="14548" max="14548" width="16.42578125" style="233" customWidth="1"/>
    <col min="14549" max="14549" width="52.85546875" style="233" customWidth="1"/>
    <col min="14550" max="14551" width="20.5703125" style="233" bestFit="1" customWidth="1"/>
    <col min="14552" max="14553" width="18.7109375" style="233" bestFit="1" customWidth="1"/>
    <col min="14554" max="14554" width="20.5703125" style="233" bestFit="1" customWidth="1"/>
    <col min="14555" max="14555" width="25.7109375" style="233" customWidth="1"/>
    <col min="14556" max="14556" width="33.42578125" style="233" bestFit="1" customWidth="1"/>
    <col min="14557" max="14557" width="16.42578125" style="233" bestFit="1" customWidth="1"/>
    <col min="14558" max="14559" width="11.85546875" style="233" bestFit="1" customWidth="1"/>
    <col min="14560" max="14560" width="15.28515625" style="233" bestFit="1" customWidth="1"/>
    <col min="14561" max="14561" width="18.7109375" style="233" bestFit="1" customWidth="1"/>
    <col min="14562" max="14562" width="12.85546875" style="233" bestFit="1" customWidth="1"/>
    <col min="14563" max="14794" width="9.140625" style="233"/>
    <col min="14795" max="14795" width="43.7109375" style="233" customWidth="1"/>
    <col min="14796" max="14796" width="52.85546875" style="233" customWidth="1"/>
    <col min="14797" max="14798" width="20.5703125" style="233" bestFit="1" customWidth="1"/>
    <col min="14799" max="14800" width="18.7109375" style="233" bestFit="1" customWidth="1"/>
    <col min="14801" max="14801" width="20.5703125" style="233" bestFit="1" customWidth="1"/>
    <col min="14802" max="14802" width="25" style="233" bestFit="1" customWidth="1"/>
    <col min="14803" max="14803" width="44.140625" style="233" customWidth="1"/>
    <col min="14804" max="14804" width="16.42578125" style="233" customWidth="1"/>
    <col min="14805" max="14805" width="52.85546875" style="233" customWidth="1"/>
    <col min="14806" max="14807" width="20.5703125" style="233" bestFit="1" customWidth="1"/>
    <col min="14808" max="14809" width="18.7109375" style="233" bestFit="1" customWidth="1"/>
    <col min="14810" max="14810" width="20.5703125" style="233" bestFit="1" customWidth="1"/>
    <col min="14811" max="14811" width="25.7109375" style="233" customWidth="1"/>
    <col min="14812" max="14812" width="33.42578125" style="233" bestFit="1" customWidth="1"/>
    <col min="14813" max="14813" width="16.42578125" style="233" bestFit="1" customWidth="1"/>
    <col min="14814" max="14815" width="11.85546875" style="233" bestFit="1" customWidth="1"/>
    <col min="14816" max="14816" width="15.28515625" style="233" bestFit="1" customWidth="1"/>
    <col min="14817" max="14817" width="18.7109375" style="233" bestFit="1" customWidth="1"/>
    <col min="14818" max="14818" width="12.85546875" style="233" bestFit="1" customWidth="1"/>
    <col min="14819" max="15050" width="9.140625" style="233"/>
    <col min="15051" max="15051" width="43.7109375" style="233" customWidth="1"/>
    <col min="15052" max="15052" width="52.85546875" style="233" customWidth="1"/>
    <col min="15053" max="15054" width="20.5703125" style="233" bestFit="1" customWidth="1"/>
    <col min="15055" max="15056" width="18.7109375" style="233" bestFit="1" customWidth="1"/>
    <col min="15057" max="15057" width="20.5703125" style="233" bestFit="1" customWidth="1"/>
    <col min="15058" max="15058" width="25" style="233" bestFit="1" customWidth="1"/>
    <col min="15059" max="15059" width="44.140625" style="233" customWidth="1"/>
    <col min="15060" max="15060" width="16.42578125" style="233" customWidth="1"/>
    <col min="15061" max="15061" width="52.85546875" style="233" customWidth="1"/>
    <col min="15062" max="15063" width="20.5703125" style="233" bestFit="1" customWidth="1"/>
    <col min="15064" max="15065" width="18.7109375" style="233" bestFit="1" customWidth="1"/>
    <col min="15066" max="15066" width="20.5703125" style="233" bestFit="1" customWidth="1"/>
    <col min="15067" max="15067" width="25.7109375" style="233" customWidth="1"/>
    <col min="15068" max="15068" width="33.42578125" style="233" bestFit="1" customWidth="1"/>
    <col min="15069" max="15069" width="16.42578125" style="233" bestFit="1" customWidth="1"/>
    <col min="15070" max="15071" width="11.85546875" style="233" bestFit="1" customWidth="1"/>
    <col min="15072" max="15072" width="15.28515625" style="233" bestFit="1" customWidth="1"/>
    <col min="15073" max="15073" width="18.7109375" style="233" bestFit="1" customWidth="1"/>
    <col min="15074" max="15074" width="12.85546875" style="233" bestFit="1" customWidth="1"/>
    <col min="15075" max="15306" width="9.140625" style="233"/>
    <col min="15307" max="15307" width="43.7109375" style="233" customWidth="1"/>
    <col min="15308" max="15308" width="52.85546875" style="233" customWidth="1"/>
    <col min="15309" max="15310" width="20.5703125" style="233" bestFit="1" customWidth="1"/>
    <col min="15311" max="15312" width="18.7109375" style="233" bestFit="1" customWidth="1"/>
    <col min="15313" max="15313" width="20.5703125" style="233" bestFit="1" customWidth="1"/>
    <col min="15314" max="15314" width="25" style="233" bestFit="1" customWidth="1"/>
    <col min="15315" max="15315" width="44.140625" style="233" customWidth="1"/>
    <col min="15316" max="15316" width="16.42578125" style="233" customWidth="1"/>
    <col min="15317" max="15317" width="52.85546875" style="233" customWidth="1"/>
    <col min="15318" max="15319" width="20.5703125" style="233" bestFit="1" customWidth="1"/>
    <col min="15320" max="15321" width="18.7109375" style="233" bestFit="1" customWidth="1"/>
    <col min="15322" max="15322" width="20.5703125" style="233" bestFit="1" customWidth="1"/>
    <col min="15323" max="15323" width="25.7109375" style="233" customWidth="1"/>
    <col min="15324" max="15324" width="33.42578125" style="233" bestFit="1" customWidth="1"/>
    <col min="15325" max="15325" width="16.42578125" style="233" bestFit="1" customWidth="1"/>
    <col min="15326" max="15327" width="11.85546875" style="233" bestFit="1" customWidth="1"/>
    <col min="15328" max="15328" width="15.28515625" style="233" bestFit="1" customWidth="1"/>
    <col min="15329" max="15329" width="18.7109375" style="233" bestFit="1" customWidth="1"/>
    <col min="15330" max="15330" width="12.85546875" style="233" bestFit="1" customWidth="1"/>
    <col min="15331" max="15562" width="9.140625" style="233"/>
    <col min="15563" max="15563" width="43.7109375" style="233" customWidth="1"/>
    <col min="15564" max="15564" width="52.85546875" style="233" customWidth="1"/>
    <col min="15565" max="15566" width="20.5703125" style="233" bestFit="1" customWidth="1"/>
    <col min="15567" max="15568" width="18.7109375" style="233" bestFit="1" customWidth="1"/>
    <col min="15569" max="15569" width="20.5703125" style="233" bestFit="1" customWidth="1"/>
    <col min="15570" max="15570" width="25" style="233" bestFit="1" customWidth="1"/>
    <col min="15571" max="15571" width="44.140625" style="233" customWidth="1"/>
    <col min="15572" max="15572" width="16.42578125" style="233" customWidth="1"/>
    <col min="15573" max="15573" width="52.85546875" style="233" customWidth="1"/>
    <col min="15574" max="15575" width="20.5703125" style="233" bestFit="1" customWidth="1"/>
    <col min="15576" max="15577" width="18.7109375" style="233" bestFit="1" customWidth="1"/>
    <col min="15578" max="15578" width="20.5703125" style="233" bestFit="1" customWidth="1"/>
    <col min="15579" max="15579" width="25.7109375" style="233" customWidth="1"/>
    <col min="15580" max="15580" width="33.42578125" style="233" bestFit="1" customWidth="1"/>
    <col min="15581" max="15581" width="16.42578125" style="233" bestFit="1" customWidth="1"/>
    <col min="15582" max="15583" width="11.85546875" style="233" bestFit="1" customWidth="1"/>
    <col min="15584" max="15584" width="15.28515625" style="233" bestFit="1" customWidth="1"/>
    <col min="15585" max="15585" width="18.7109375" style="233" bestFit="1" customWidth="1"/>
    <col min="15586" max="15586" width="12.85546875" style="233" bestFit="1" customWidth="1"/>
    <col min="15587" max="15818" width="9.140625" style="233"/>
    <col min="15819" max="15819" width="43.7109375" style="233" customWidth="1"/>
    <col min="15820" max="15820" width="52.85546875" style="233" customWidth="1"/>
    <col min="15821" max="15822" width="20.5703125" style="233" bestFit="1" customWidth="1"/>
    <col min="15823" max="15824" width="18.7109375" style="233" bestFit="1" customWidth="1"/>
    <col min="15825" max="15825" width="20.5703125" style="233" bestFit="1" customWidth="1"/>
    <col min="15826" max="15826" width="25" style="233" bestFit="1" customWidth="1"/>
    <col min="15827" max="15827" width="44.140625" style="233" customWidth="1"/>
    <col min="15828" max="15828" width="16.42578125" style="233" customWidth="1"/>
    <col min="15829" max="15829" width="52.85546875" style="233" customWidth="1"/>
    <col min="15830" max="15831" width="20.5703125" style="233" bestFit="1" customWidth="1"/>
    <col min="15832" max="15833" width="18.7109375" style="233" bestFit="1" customWidth="1"/>
    <col min="15834" max="15834" width="20.5703125" style="233" bestFit="1" customWidth="1"/>
    <col min="15835" max="15835" width="25.7109375" style="233" customWidth="1"/>
    <col min="15836" max="15836" width="33.42578125" style="233" bestFit="1" customWidth="1"/>
    <col min="15837" max="15837" width="16.42578125" style="233" bestFit="1" customWidth="1"/>
    <col min="15838" max="15839" width="11.85546875" style="233" bestFit="1" customWidth="1"/>
    <col min="15840" max="15840" width="15.28515625" style="233" bestFit="1" customWidth="1"/>
    <col min="15841" max="15841" width="18.7109375" style="233" bestFit="1" customWidth="1"/>
    <col min="15842" max="15842" width="12.85546875" style="233" bestFit="1" customWidth="1"/>
    <col min="15843" max="16074" width="9.140625" style="233"/>
    <col min="16075" max="16075" width="43.7109375" style="233" customWidth="1"/>
    <col min="16076" max="16076" width="52.85546875" style="233" customWidth="1"/>
    <col min="16077" max="16078" width="20.5703125" style="233" bestFit="1" customWidth="1"/>
    <col min="16079" max="16080" width="18.7109375" style="233" bestFit="1" customWidth="1"/>
    <col min="16081" max="16081" width="20.5703125" style="233" bestFit="1" customWidth="1"/>
    <col min="16082" max="16082" width="25" style="233" bestFit="1" customWidth="1"/>
    <col min="16083" max="16083" width="44.140625" style="233" customWidth="1"/>
    <col min="16084" max="16084" width="16.42578125" style="233" customWidth="1"/>
    <col min="16085" max="16085" width="52.85546875" style="233" customWidth="1"/>
    <col min="16086" max="16087" width="20.5703125" style="233" bestFit="1" customWidth="1"/>
    <col min="16088" max="16089" width="18.7109375" style="233" bestFit="1" customWidth="1"/>
    <col min="16090" max="16090" width="20.5703125" style="233" bestFit="1" customWidth="1"/>
    <col min="16091" max="16091" width="25.7109375" style="233" customWidth="1"/>
    <col min="16092" max="16092" width="33.42578125" style="233" bestFit="1" customWidth="1"/>
    <col min="16093" max="16093" width="16.42578125" style="233" bestFit="1" customWidth="1"/>
    <col min="16094" max="16095" width="11.85546875" style="233" bestFit="1" customWidth="1"/>
    <col min="16096" max="16096" width="15.28515625" style="233" bestFit="1" customWidth="1"/>
    <col min="16097" max="16097" width="18.7109375" style="233" bestFit="1" customWidth="1"/>
    <col min="16098" max="16098" width="12.85546875" style="233" bestFit="1" customWidth="1"/>
    <col min="16099" max="16384" width="9.140625" style="233"/>
  </cols>
  <sheetData>
    <row r="1" spans="1:23" ht="28.5">
      <c r="A1" s="544" t="s">
        <v>229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253"/>
    </row>
    <row r="2" spans="1:23" ht="28.5">
      <c r="A2" s="545" t="s">
        <v>230</v>
      </c>
      <c r="B2" s="545"/>
      <c r="C2" s="254"/>
      <c r="D2" s="254"/>
      <c r="E2" s="254"/>
      <c r="F2" s="254"/>
      <c r="G2" s="255"/>
      <c r="H2" s="256"/>
      <c r="I2" s="257"/>
      <c r="J2" s="257"/>
      <c r="K2" s="257"/>
      <c r="L2" s="258"/>
      <c r="M2" s="258"/>
      <c r="N2" s="259"/>
      <c r="O2" s="259"/>
      <c r="P2" s="260"/>
      <c r="Q2" s="255"/>
      <c r="R2" s="261"/>
      <c r="S2" s="257"/>
      <c r="T2" s="261"/>
      <c r="U2" s="257"/>
      <c r="V2" s="256"/>
      <c r="W2" s="262"/>
    </row>
    <row r="3" spans="1:23" s="264" customFormat="1" ht="18.75">
      <c r="A3" s="546" t="s">
        <v>49</v>
      </c>
      <c r="B3" s="547" t="s">
        <v>231</v>
      </c>
      <c r="C3" s="547"/>
      <c r="D3" s="547"/>
      <c r="E3" s="547"/>
      <c r="F3" s="547"/>
      <c r="G3" s="547"/>
      <c r="H3" s="547"/>
      <c r="I3" s="547"/>
      <c r="J3" s="547"/>
      <c r="K3" s="547" t="s">
        <v>232</v>
      </c>
      <c r="L3" s="547"/>
      <c r="M3" s="547"/>
      <c r="N3" s="547"/>
      <c r="O3" s="547"/>
      <c r="P3" s="547"/>
      <c r="Q3" s="547"/>
      <c r="R3" s="547"/>
      <c r="S3" s="547"/>
      <c r="T3" s="547" t="s">
        <v>233</v>
      </c>
      <c r="U3" s="547"/>
      <c r="V3" s="547"/>
      <c r="W3" s="263"/>
    </row>
    <row r="4" spans="1:23" s="274" customFormat="1" ht="37.5">
      <c r="A4" s="546"/>
      <c r="B4" s="265" t="s">
        <v>102</v>
      </c>
      <c r="C4" s="266" t="s">
        <v>234</v>
      </c>
      <c r="D4" s="266" t="s">
        <v>235</v>
      </c>
      <c r="E4" s="265" t="s">
        <v>8</v>
      </c>
      <c r="F4" s="266" t="s">
        <v>104</v>
      </c>
      <c r="G4" s="267" t="s">
        <v>52</v>
      </c>
      <c r="H4" s="268" t="s">
        <v>105</v>
      </c>
      <c r="I4" s="265" t="s">
        <v>106</v>
      </c>
      <c r="J4" s="266" t="s">
        <v>107</v>
      </c>
      <c r="K4" s="265" t="s">
        <v>102</v>
      </c>
      <c r="L4" s="269" t="s">
        <v>234</v>
      </c>
      <c r="M4" s="269" t="s">
        <v>235</v>
      </c>
      <c r="N4" s="270" t="s">
        <v>8</v>
      </c>
      <c r="O4" s="271" t="s">
        <v>104</v>
      </c>
      <c r="P4" s="271" t="s">
        <v>52</v>
      </c>
      <c r="Q4" s="268" t="s">
        <v>105</v>
      </c>
      <c r="R4" s="265" t="s">
        <v>106</v>
      </c>
      <c r="S4" s="266" t="s">
        <v>107</v>
      </c>
      <c r="T4" s="272" t="s">
        <v>236</v>
      </c>
      <c r="U4" s="272" t="s">
        <v>237</v>
      </c>
      <c r="V4" s="267" t="s">
        <v>238</v>
      </c>
      <c r="W4" s="273"/>
    </row>
    <row r="5" spans="1:23" s="278" customFormat="1" ht="18.75">
      <c r="A5" s="275" t="s">
        <v>65</v>
      </c>
      <c r="B5" s="276" t="s">
        <v>239</v>
      </c>
      <c r="C5" s="72">
        <f>SUM(C6:C18)</f>
        <v>8043169542.0602903</v>
      </c>
      <c r="D5" s="72">
        <f>SUM(D6:D18)</f>
        <v>1678135651.2767422</v>
      </c>
      <c r="E5" s="72">
        <f>SUM(E6:E18)</f>
        <v>1046207774.2641493</v>
      </c>
      <c r="F5" s="72">
        <f>SUM(F6:F18)</f>
        <v>519954285.97597969</v>
      </c>
      <c r="G5" s="72">
        <f>SUM(C5:F5)</f>
        <v>11287467253.57716</v>
      </c>
      <c r="H5" s="72">
        <f>SUM(H6:H18)</f>
        <v>2009310470946.9399</v>
      </c>
      <c r="I5" s="276"/>
      <c r="J5" s="276"/>
      <c r="K5" s="276" t="s">
        <v>239</v>
      </c>
      <c r="L5" s="72">
        <f t="shared" ref="L5:Q5" si="0">SUM(L6:L18)</f>
        <v>8209738754.7944717</v>
      </c>
      <c r="M5" s="72">
        <f t="shared" si="0"/>
        <v>1551036547.8657975</v>
      </c>
      <c r="N5" s="72">
        <f t="shared" si="0"/>
        <v>1010954457.6832343</v>
      </c>
      <c r="O5" s="72">
        <f t="shared" si="0"/>
        <v>525421855.4434706</v>
      </c>
      <c r="P5" s="72">
        <f t="shared" si="0"/>
        <v>11297151615.786978</v>
      </c>
      <c r="Q5" s="72">
        <f t="shared" si="0"/>
        <v>1834277841000</v>
      </c>
      <c r="R5" s="276"/>
      <c r="S5" s="276"/>
      <c r="T5" s="276"/>
      <c r="U5" s="276"/>
      <c r="V5" s="276"/>
      <c r="W5" s="277"/>
    </row>
    <row r="6" spans="1:23" s="180" customFormat="1" ht="18.75">
      <c r="A6" s="138" t="s">
        <v>66</v>
      </c>
      <c r="B6" s="279" t="s">
        <v>109</v>
      </c>
      <c r="C6" s="280">
        <v>831611127.07045078</v>
      </c>
      <c r="D6" s="280">
        <v>165834207.70204872</v>
      </c>
      <c r="E6" s="280">
        <v>107117897.75559121</v>
      </c>
      <c r="F6" s="280">
        <v>28786936.008809496</v>
      </c>
      <c r="G6" s="81">
        <f>SUM(C6:F6)</f>
        <v>1133350168.5369003</v>
      </c>
      <c r="H6" s="81">
        <v>175876031650.81161</v>
      </c>
      <c r="I6" s="82" t="s">
        <v>110</v>
      </c>
      <c r="J6" s="281">
        <f>SUM(G6/H6)</f>
        <v>6.4440285461243533E-3</v>
      </c>
      <c r="K6" s="279" t="s">
        <v>109</v>
      </c>
      <c r="L6" s="81">
        <v>843473338.84025025</v>
      </c>
      <c r="M6" s="280">
        <v>163607761.90355641</v>
      </c>
      <c r="N6" s="280">
        <v>102753134.22890186</v>
      </c>
      <c r="O6" s="280">
        <v>29987070.907450397</v>
      </c>
      <c r="P6" s="280">
        <f>SUM(L6:O6)</f>
        <v>1139821305.8801589</v>
      </c>
      <c r="Q6" s="81">
        <v>185446798235.17786</v>
      </c>
      <c r="R6" s="82" t="s">
        <v>110</v>
      </c>
      <c r="S6" s="282">
        <f>SUM(P6/Q6)</f>
        <v>6.146352035879708E-3</v>
      </c>
      <c r="T6" s="283">
        <f>SUM(P6-G6)/G6*100</f>
        <v>0.57097422516930862</v>
      </c>
      <c r="U6" s="284">
        <f>SUM(Q6-H6)/H6*100</f>
        <v>5.4417685539825378</v>
      </c>
      <c r="V6" s="81">
        <f>SUM(S6-J6)/J6*100</f>
        <v>-4.6194163808240356</v>
      </c>
      <c r="W6" s="285"/>
    </row>
    <row r="7" spans="1:23" s="180" customFormat="1" ht="18.75">
      <c r="A7" s="138" t="s">
        <v>67</v>
      </c>
      <c r="B7" s="279" t="s">
        <v>111</v>
      </c>
      <c r="C7" s="280">
        <v>927221859.93791747</v>
      </c>
      <c r="D7" s="280">
        <v>210022500.48391896</v>
      </c>
      <c r="E7" s="280">
        <v>112701931.7718519</v>
      </c>
      <c r="F7" s="280">
        <v>23810125.259248048</v>
      </c>
      <c r="G7" s="81">
        <f t="shared" ref="G7:G18" si="1">SUM(C7:F7)</f>
        <v>1273756417.4529364</v>
      </c>
      <c r="H7" s="81">
        <v>221929219265.65829</v>
      </c>
      <c r="I7" s="82" t="s">
        <v>110</v>
      </c>
      <c r="J7" s="281">
        <f t="shared" ref="J7:J18" si="2">SUM(G7/H7)</f>
        <v>5.7394714480034203E-3</v>
      </c>
      <c r="K7" s="279" t="s">
        <v>111</v>
      </c>
      <c r="L7" s="81">
        <v>936157491.23137379</v>
      </c>
      <c r="M7" s="280">
        <v>181501012.41178623</v>
      </c>
      <c r="N7" s="280">
        <v>107628488.08701201</v>
      </c>
      <c r="O7" s="280">
        <v>24701409.29811037</v>
      </c>
      <c r="P7" s="280">
        <f t="shared" ref="P7:P18" si="3">SUM(L7:O7)</f>
        <v>1249988401.0282826</v>
      </c>
      <c r="Q7" s="81">
        <v>227074392646.2897</v>
      </c>
      <c r="R7" s="82" t="s">
        <v>110</v>
      </c>
      <c r="S7" s="282">
        <f t="shared" ref="S7:S57" si="4">SUM(P7/Q7)</f>
        <v>5.5047528101302484E-3</v>
      </c>
      <c r="T7" s="283">
        <f t="shared" ref="T7:T57" si="5">SUM(P7-G7)/G7*100</f>
        <v>-1.8659781492745231</v>
      </c>
      <c r="U7" s="284">
        <f t="shared" ref="U7:U57" si="6">SUM(Q7-H7)/H7*100</f>
        <v>2.318384842544067</v>
      </c>
      <c r="V7" s="81">
        <f t="shared" ref="V7:V57" si="7">SUM(S7-J7)/J7*100</f>
        <v>-4.0895514508539472</v>
      </c>
      <c r="W7" s="285"/>
    </row>
    <row r="8" spans="1:23" s="180" customFormat="1" ht="18.75">
      <c r="A8" s="138" t="s">
        <v>68</v>
      </c>
      <c r="B8" s="279" t="s">
        <v>112</v>
      </c>
      <c r="C8" s="280">
        <v>856662107.95672596</v>
      </c>
      <c r="D8" s="280">
        <v>136184246.50640309</v>
      </c>
      <c r="E8" s="280">
        <v>103519086.92788011</v>
      </c>
      <c r="F8" s="280">
        <v>26566953.986199405</v>
      </c>
      <c r="G8" s="81">
        <f t="shared" si="1"/>
        <v>1122932395.3772085</v>
      </c>
      <c r="H8" s="81">
        <v>143156384800.54556</v>
      </c>
      <c r="I8" s="82" t="s">
        <v>110</v>
      </c>
      <c r="J8" s="281">
        <f t="shared" si="2"/>
        <v>7.8440957903606473E-3</v>
      </c>
      <c r="K8" s="279" t="s">
        <v>112</v>
      </c>
      <c r="L8" s="81">
        <v>847046843.80815279</v>
      </c>
      <c r="M8" s="280">
        <v>162654024.46268812</v>
      </c>
      <c r="N8" s="280">
        <v>99857887.257542402</v>
      </c>
      <c r="O8" s="280">
        <v>24518311.772698835</v>
      </c>
      <c r="P8" s="280">
        <f t="shared" si="3"/>
        <v>1134077067.3010821</v>
      </c>
      <c r="Q8" s="81">
        <v>151893700118.53244</v>
      </c>
      <c r="R8" s="82" t="s">
        <v>110</v>
      </c>
      <c r="S8" s="282">
        <f t="shared" si="4"/>
        <v>7.466254798033682E-3</v>
      </c>
      <c r="T8" s="283">
        <f t="shared" si="5"/>
        <v>0.99246152036873181</v>
      </c>
      <c r="U8" s="284">
        <f t="shared" si="6"/>
        <v>6.1033361034928708</v>
      </c>
      <c r="V8" s="81">
        <f t="shared" si="7"/>
        <v>-4.8168839650234991</v>
      </c>
      <c r="W8" s="285"/>
    </row>
    <row r="9" spans="1:23" s="180" customFormat="1" ht="18.75">
      <c r="A9" s="138" t="s">
        <v>69</v>
      </c>
      <c r="B9" s="279" t="s">
        <v>113</v>
      </c>
      <c r="C9" s="280">
        <v>771399446.12707174</v>
      </c>
      <c r="D9" s="280">
        <v>155128548.30099222</v>
      </c>
      <c r="E9" s="280">
        <v>95911709.07393685</v>
      </c>
      <c r="F9" s="280">
        <v>46621972.195135236</v>
      </c>
      <c r="G9" s="81">
        <f t="shared" si="1"/>
        <v>1069061675.697136</v>
      </c>
      <c r="H9" s="81">
        <v>126891099860.19186</v>
      </c>
      <c r="I9" s="82" t="s">
        <v>110</v>
      </c>
      <c r="J9" s="281">
        <f t="shared" si="2"/>
        <v>8.4250327790918681E-3</v>
      </c>
      <c r="K9" s="279" t="s">
        <v>113</v>
      </c>
      <c r="L9" s="81">
        <v>822082106.65682471</v>
      </c>
      <c r="M9" s="280">
        <v>96305736.320880488</v>
      </c>
      <c r="N9" s="280">
        <v>91416773.112920508</v>
      </c>
      <c r="O9" s="280">
        <v>46445034.002201147</v>
      </c>
      <c r="P9" s="280">
        <f t="shared" si="3"/>
        <v>1056249650.092827</v>
      </c>
      <c r="Q9" s="81">
        <v>100470272196.14777</v>
      </c>
      <c r="R9" s="82" t="s">
        <v>110</v>
      </c>
      <c r="S9" s="282">
        <f t="shared" si="4"/>
        <v>1.0513056519153392E-2</v>
      </c>
      <c r="T9" s="283">
        <f t="shared" si="5"/>
        <v>-1.1984365257462204</v>
      </c>
      <c r="U9" s="284">
        <f t="shared" si="6"/>
        <v>-20.821655492902551</v>
      </c>
      <c r="V9" s="81">
        <f t="shared" si="7"/>
        <v>24.783568145198259</v>
      </c>
      <c r="W9" s="285"/>
    </row>
    <row r="10" spans="1:23" s="180" customFormat="1" ht="18.75">
      <c r="A10" s="138" t="s">
        <v>70</v>
      </c>
      <c r="B10" s="279" t="s">
        <v>114</v>
      </c>
      <c r="C10" s="280">
        <v>766761898.08306456</v>
      </c>
      <c r="D10" s="280">
        <v>196605559.00856009</v>
      </c>
      <c r="E10" s="280">
        <v>101966375.64223641</v>
      </c>
      <c r="F10" s="280">
        <v>61905185.491122708</v>
      </c>
      <c r="G10" s="81">
        <f t="shared" si="1"/>
        <v>1127239018.2249837</v>
      </c>
      <c r="H10" s="81">
        <v>226525963686.03165</v>
      </c>
      <c r="I10" s="82" t="s">
        <v>110</v>
      </c>
      <c r="J10" s="281">
        <f t="shared" si="2"/>
        <v>4.9762022855241164E-3</v>
      </c>
      <c r="K10" s="279" t="s">
        <v>114</v>
      </c>
      <c r="L10" s="81">
        <v>783422754.51736403</v>
      </c>
      <c r="M10" s="280">
        <v>179961422.55058709</v>
      </c>
      <c r="N10" s="280">
        <v>99435827.876124382</v>
      </c>
      <c r="O10" s="280">
        <v>62235617.642156392</v>
      </c>
      <c r="P10" s="280">
        <f t="shared" si="3"/>
        <v>1125055622.5862319</v>
      </c>
      <c r="Q10" s="81">
        <v>172701891111.6857</v>
      </c>
      <c r="R10" s="82" t="s">
        <v>110</v>
      </c>
      <c r="S10" s="282">
        <f t="shared" si="4"/>
        <v>6.5144371919972927E-3</v>
      </c>
      <c r="T10" s="283">
        <f t="shared" si="5"/>
        <v>-0.19369411486393073</v>
      </c>
      <c r="U10" s="284">
        <f t="shared" si="6"/>
        <v>-23.760663766095664</v>
      </c>
      <c r="V10" s="81">
        <f t="shared" si="7"/>
        <v>30.911824283107141</v>
      </c>
      <c r="W10" s="285"/>
    </row>
    <row r="11" spans="1:23" s="180" customFormat="1" ht="18.75">
      <c r="A11" s="138" t="s">
        <v>71</v>
      </c>
      <c r="B11" s="279" t="s">
        <v>115</v>
      </c>
      <c r="C11" s="280">
        <v>565465834.02607012</v>
      </c>
      <c r="D11" s="280">
        <v>115165643.54360324</v>
      </c>
      <c r="E11" s="280">
        <v>75601947.311293676</v>
      </c>
      <c r="F11" s="280">
        <v>41336983.900660738</v>
      </c>
      <c r="G11" s="81">
        <f t="shared" si="1"/>
        <v>797570408.78162777</v>
      </c>
      <c r="H11" s="81">
        <v>64104885480.348564</v>
      </c>
      <c r="I11" s="82" t="s">
        <v>110</v>
      </c>
      <c r="J11" s="281">
        <f t="shared" si="2"/>
        <v>1.2441647821461657E-2</v>
      </c>
      <c r="K11" s="279" t="s">
        <v>115</v>
      </c>
      <c r="L11" s="81">
        <v>577365570.1859678</v>
      </c>
      <c r="M11" s="280">
        <v>112010482.33576681</v>
      </c>
      <c r="N11" s="280">
        <v>71782999.308949858</v>
      </c>
      <c r="O11" s="280">
        <v>41229984.908416957</v>
      </c>
      <c r="P11" s="280">
        <f t="shared" si="3"/>
        <v>802389036.73910141</v>
      </c>
      <c r="Q11" s="81">
        <v>50796060734.874786</v>
      </c>
      <c r="R11" s="82" t="s">
        <v>110</v>
      </c>
      <c r="S11" s="282">
        <f t="shared" si="4"/>
        <v>1.5796284694734396E-2</v>
      </c>
      <c r="T11" s="283">
        <f t="shared" si="5"/>
        <v>0.60416333209184547</v>
      </c>
      <c r="U11" s="284">
        <f t="shared" si="6"/>
        <v>-20.761014774066815</v>
      </c>
      <c r="V11" s="81">
        <f t="shared" si="7"/>
        <v>26.962962795700097</v>
      </c>
      <c r="W11" s="285"/>
    </row>
    <row r="12" spans="1:23" s="180" customFormat="1" ht="18.75">
      <c r="A12" s="138" t="s">
        <v>72</v>
      </c>
      <c r="B12" s="279" t="s">
        <v>116</v>
      </c>
      <c r="C12" s="280">
        <v>442560837.02877247</v>
      </c>
      <c r="D12" s="280">
        <v>92250892.707737029</v>
      </c>
      <c r="E12" s="280">
        <v>61236030.04740531</v>
      </c>
      <c r="F12" s="280">
        <v>51519598.711427666</v>
      </c>
      <c r="G12" s="81">
        <f t="shared" si="1"/>
        <v>647567358.49534249</v>
      </c>
      <c r="H12" s="81">
        <v>15010984357.265041</v>
      </c>
      <c r="I12" s="82" t="s">
        <v>110</v>
      </c>
      <c r="J12" s="281">
        <f t="shared" si="2"/>
        <v>4.3139566538947981E-2</v>
      </c>
      <c r="K12" s="279" t="s">
        <v>116</v>
      </c>
      <c r="L12" s="81">
        <v>451447738.57897538</v>
      </c>
      <c r="M12" s="280">
        <v>87899128.376582354</v>
      </c>
      <c r="N12" s="280">
        <v>59034073.482157215</v>
      </c>
      <c r="O12" s="280">
        <v>46582657.29638768</v>
      </c>
      <c r="P12" s="280">
        <f t="shared" si="3"/>
        <v>644963597.73410261</v>
      </c>
      <c r="Q12" s="81">
        <v>12122447225.44326</v>
      </c>
      <c r="R12" s="82" t="s">
        <v>110</v>
      </c>
      <c r="S12" s="282">
        <f t="shared" si="4"/>
        <v>5.3204075525312866E-2</v>
      </c>
      <c r="T12" s="283">
        <f t="shared" si="5"/>
        <v>-0.40208338593376053</v>
      </c>
      <c r="U12" s="284">
        <f t="shared" si="6"/>
        <v>-19.242822876061304</v>
      </c>
      <c r="V12" s="81">
        <f t="shared" si="7"/>
        <v>23.330111528307263</v>
      </c>
      <c r="W12" s="285"/>
    </row>
    <row r="13" spans="1:23" s="180" customFormat="1" ht="18.75">
      <c r="A13" s="138" t="s">
        <v>73</v>
      </c>
      <c r="B13" s="279" t="s">
        <v>117</v>
      </c>
      <c r="C13" s="280">
        <v>536784172.68649602</v>
      </c>
      <c r="D13" s="280">
        <v>114655417.27167313</v>
      </c>
      <c r="E13" s="280">
        <v>76288474.637844786</v>
      </c>
      <c r="F13" s="280">
        <v>37166458.549191326</v>
      </c>
      <c r="G13" s="81">
        <f t="shared" si="1"/>
        <v>764894523.14520526</v>
      </c>
      <c r="H13" s="81">
        <v>26661824369.003231</v>
      </c>
      <c r="I13" s="82" t="s">
        <v>110</v>
      </c>
      <c r="J13" s="281">
        <f t="shared" si="2"/>
        <v>2.8688754098705412E-2</v>
      </c>
      <c r="K13" s="279" t="s">
        <v>117</v>
      </c>
      <c r="L13" s="81">
        <v>556371250.68192863</v>
      </c>
      <c r="M13" s="280">
        <v>99643570.433784112</v>
      </c>
      <c r="N13" s="280">
        <v>74780694.496808127</v>
      </c>
      <c r="O13" s="280">
        <v>37904429.951997042</v>
      </c>
      <c r="P13" s="280">
        <f t="shared" si="3"/>
        <v>768699945.56451797</v>
      </c>
      <c r="Q13" s="81">
        <v>20818270422.825027</v>
      </c>
      <c r="R13" s="82" t="s">
        <v>110</v>
      </c>
      <c r="S13" s="282">
        <f t="shared" si="4"/>
        <v>3.6924294379504265E-2</v>
      </c>
      <c r="T13" s="283">
        <f t="shared" si="5"/>
        <v>0.49750943485188293</v>
      </c>
      <c r="U13" s="284">
        <f t="shared" si="6"/>
        <v>-21.91730717786837</v>
      </c>
      <c r="V13" s="81">
        <f t="shared" si="7"/>
        <v>28.706510754924984</v>
      </c>
      <c r="W13" s="285"/>
    </row>
    <row r="14" spans="1:23" s="180" customFormat="1" ht="18.75">
      <c r="A14" s="138" t="s">
        <v>74</v>
      </c>
      <c r="B14" s="279" t="s">
        <v>118</v>
      </c>
      <c r="C14" s="280">
        <v>536832033.78497016</v>
      </c>
      <c r="D14" s="280">
        <v>120861599.69272467</v>
      </c>
      <c r="E14" s="280">
        <v>71226537.158631504</v>
      </c>
      <c r="F14" s="280">
        <v>37843180.144114628</v>
      </c>
      <c r="G14" s="81">
        <f t="shared" si="1"/>
        <v>766763350.78044093</v>
      </c>
      <c r="H14" s="81">
        <v>24742459281.080688</v>
      </c>
      <c r="I14" s="82" t="s">
        <v>110</v>
      </c>
      <c r="J14" s="281">
        <f t="shared" si="2"/>
        <v>3.0989779232121286E-2</v>
      </c>
      <c r="K14" s="279" t="s">
        <v>118</v>
      </c>
      <c r="L14" s="81">
        <v>542628163.00441849</v>
      </c>
      <c r="M14" s="280">
        <v>108637953.17394684</v>
      </c>
      <c r="N14" s="280">
        <v>67784026.47446847</v>
      </c>
      <c r="O14" s="280">
        <v>38604240.158219129</v>
      </c>
      <c r="P14" s="280">
        <f t="shared" si="3"/>
        <v>757654382.81105292</v>
      </c>
      <c r="Q14" s="81">
        <v>19765475750.34005</v>
      </c>
      <c r="R14" s="82" t="s">
        <v>110</v>
      </c>
      <c r="S14" s="282">
        <f t="shared" si="4"/>
        <v>3.8332210789209974E-2</v>
      </c>
      <c r="T14" s="283">
        <f t="shared" si="5"/>
        <v>-1.1879764415078726</v>
      </c>
      <c r="U14" s="284">
        <f t="shared" si="6"/>
        <v>-20.115152961154056</v>
      </c>
      <c r="V14" s="81">
        <f t="shared" si="7"/>
        <v>23.693074746005831</v>
      </c>
      <c r="W14" s="285"/>
    </row>
    <row r="15" spans="1:23" s="180" customFormat="1" ht="18.75">
      <c r="A15" s="138" t="s">
        <v>75</v>
      </c>
      <c r="B15" s="279" t="s">
        <v>119</v>
      </c>
      <c r="C15" s="280">
        <v>614912854.35392475</v>
      </c>
      <c r="D15" s="280">
        <v>147718160.56877631</v>
      </c>
      <c r="E15" s="280">
        <v>84303491.765847921</v>
      </c>
      <c r="F15" s="280">
        <v>54332508.812876195</v>
      </c>
      <c r="G15" s="81">
        <f t="shared" si="1"/>
        <v>901267015.50142527</v>
      </c>
      <c r="H15" s="81">
        <v>22852310271.480938</v>
      </c>
      <c r="I15" s="82" t="s">
        <v>110</v>
      </c>
      <c r="J15" s="281">
        <f t="shared" si="2"/>
        <v>3.9438770294755801E-2</v>
      </c>
      <c r="K15" s="279" t="s">
        <v>119</v>
      </c>
      <c r="L15" s="81">
        <v>631215325.2256335</v>
      </c>
      <c r="M15" s="280">
        <v>142321111.12711361</v>
      </c>
      <c r="N15" s="280">
        <v>82719081.013214111</v>
      </c>
      <c r="O15" s="280">
        <v>54096231.21271807</v>
      </c>
      <c r="P15" s="280">
        <f t="shared" si="3"/>
        <v>910351748.57867932</v>
      </c>
      <c r="Q15" s="81">
        <v>18506287998.854885</v>
      </c>
      <c r="R15" s="82" t="s">
        <v>110</v>
      </c>
      <c r="S15" s="282">
        <f t="shared" si="4"/>
        <v>4.919148284275103E-2</v>
      </c>
      <c r="T15" s="283">
        <f t="shared" si="5"/>
        <v>1.0079957350042053</v>
      </c>
      <c r="U15" s="284">
        <f t="shared" si="6"/>
        <v>-19.017868307388468</v>
      </c>
      <c r="V15" s="81">
        <f t="shared" si="7"/>
        <v>24.728744012822464</v>
      </c>
      <c r="W15" s="285"/>
    </row>
    <row r="16" spans="1:23" s="180" customFormat="1" ht="18.75">
      <c r="A16" s="138" t="s">
        <v>76</v>
      </c>
      <c r="B16" s="279" t="s">
        <v>120</v>
      </c>
      <c r="C16" s="280">
        <v>447338933.18120909</v>
      </c>
      <c r="D16" s="280">
        <v>104905169.40845993</v>
      </c>
      <c r="E16" s="280">
        <v>61181773.71787186</v>
      </c>
      <c r="F16" s="280">
        <v>43896509.137973756</v>
      </c>
      <c r="G16" s="81">
        <f t="shared" si="1"/>
        <v>657322385.44551468</v>
      </c>
      <c r="H16" s="81">
        <v>40053722139.855072</v>
      </c>
      <c r="I16" s="82" t="s">
        <v>110</v>
      </c>
      <c r="J16" s="281">
        <f t="shared" si="2"/>
        <v>1.6411018760013125E-2</v>
      </c>
      <c r="K16" s="279" t="s">
        <v>120</v>
      </c>
      <c r="L16" s="81">
        <v>456746394.74308044</v>
      </c>
      <c r="M16" s="81">
        <v>92108922.568808109</v>
      </c>
      <c r="N16" s="81">
        <v>58868002.618321195</v>
      </c>
      <c r="O16" s="81">
        <v>48196883.364141338</v>
      </c>
      <c r="P16" s="280">
        <f t="shared" si="3"/>
        <v>655920203.2943511</v>
      </c>
      <c r="Q16" s="81">
        <v>25074951429.47142</v>
      </c>
      <c r="R16" s="82" t="s">
        <v>110</v>
      </c>
      <c r="S16" s="282">
        <f t="shared" si="4"/>
        <v>2.6158383801430873E-2</v>
      </c>
      <c r="T16" s="283">
        <f t="shared" si="5"/>
        <v>-0.21331726747952123</v>
      </c>
      <c r="U16" s="284">
        <f t="shared" si="6"/>
        <v>-37.396701005920171</v>
      </c>
      <c r="V16" s="81">
        <f t="shared" si="7"/>
        <v>59.395246474082718</v>
      </c>
      <c r="W16" s="285"/>
    </row>
    <row r="17" spans="1:23" s="180" customFormat="1" ht="18.75">
      <c r="A17" s="138" t="s">
        <v>77</v>
      </c>
      <c r="B17" s="279" t="s">
        <v>121</v>
      </c>
      <c r="C17" s="280">
        <v>500379918.97214031</v>
      </c>
      <c r="D17" s="280">
        <v>96259040.953918621</v>
      </c>
      <c r="E17" s="280">
        <v>63430403.762371689</v>
      </c>
      <c r="F17" s="280">
        <v>49441452.514574796</v>
      </c>
      <c r="G17" s="81">
        <f t="shared" si="1"/>
        <v>709510816.20300531</v>
      </c>
      <c r="H17" s="81">
        <v>16560964740.815237</v>
      </c>
      <c r="I17" s="82" t="s">
        <v>110</v>
      </c>
      <c r="J17" s="281">
        <f t="shared" si="2"/>
        <v>4.2842360170865179E-2</v>
      </c>
      <c r="K17" s="279" t="s">
        <v>121</v>
      </c>
      <c r="L17" s="81">
        <v>517446453.06182617</v>
      </c>
      <c r="M17" s="280">
        <v>90111272.457930103</v>
      </c>
      <c r="N17" s="280">
        <v>62978564.568970509</v>
      </c>
      <c r="O17" s="280">
        <v>49434003.141722694</v>
      </c>
      <c r="P17" s="280">
        <f t="shared" si="3"/>
        <v>719970293.23044956</v>
      </c>
      <c r="Q17" s="81">
        <v>13303394130.357109</v>
      </c>
      <c r="R17" s="82" t="s">
        <v>110</v>
      </c>
      <c r="S17" s="282">
        <f t="shared" si="4"/>
        <v>5.4119293631054971E-2</v>
      </c>
      <c r="T17" s="283">
        <f t="shared" si="5"/>
        <v>1.4741814766713264</v>
      </c>
      <c r="U17" s="284">
        <f t="shared" si="6"/>
        <v>-19.67017418031028</v>
      </c>
      <c r="V17" s="81">
        <f t="shared" si="7"/>
        <v>26.321923944467084</v>
      </c>
      <c r="W17" s="285"/>
    </row>
    <row r="18" spans="1:23" s="180" customFormat="1" ht="18.75">
      <c r="A18" s="287" t="s">
        <v>78</v>
      </c>
      <c r="B18" s="279" t="s">
        <v>122</v>
      </c>
      <c r="C18" s="280">
        <v>245238518.85147685</v>
      </c>
      <c r="D18" s="280">
        <v>22544665.127926175</v>
      </c>
      <c r="E18" s="280">
        <v>31722114.691385929</v>
      </c>
      <c r="F18" s="280">
        <v>16726421.264645673</v>
      </c>
      <c r="G18" s="81">
        <f t="shared" si="1"/>
        <v>316231719.93543464</v>
      </c>
      <c r="H18" s="81">
        <v>904944621043.85217</v>
      </c>
      <c r="I18" s="82" t="s">
        <v>110</v>
      </c>
      <c r="J18" s="281">
        <f t="shared" si="2"/>
        <v>3.4944869838627457E-4</v>
      </c>
      <c r="K18" s="279" t="s">
        <v>122</v>
      </c>
      <c r="L18" s="81">
        <v>244335324.25867605</v>
      </c>
      <c r="M18" s="280">
        <v>34274149.742367208</v>
      </c>
      <c r="N18" s="280">
        <v>31914905.157843646</v>
      </c>
      <c r="O18" s="280">
        <v>21485981.787250608</v>
      </c>
      <c r="P18" s="280">
        <f t="shared" si="3"/>
        <v>332010360.94613755</v>
      </c>
      <c r="Q18" s="81">
        <v>836303899000</v>
      </c>
      <c r="R18" s="82" t="s">
        <v>110</v>
      </c>
      <c r="S18" s="282">
        <f t="shared" si="4"/>
        <v>3.9699726539973665E-4</v>
      </c>
      <c r="T18" s="283">
        <f t="shared" si="5"/>
        <v>4.9895820109141642</v>
      </c>
      <c r="U18" s="284">
        <f t="shared" si="6"/>
        <v>-7.5850743181030467</v>
      </c>
      <c r="V18" s="81">
        <f t="shared" si="7"/>
        <v>13.606737479074168</v>
      </c>
      <c r="W18" s="285"/>
    </row>
    <row r="19" spans="1:23" s="278" customFormat="1" ht="18.75">
      <c r="A19" s="275" t="s">
        <v>79</v>
      </c>
      <c r="B19" s="276" t="s">
        <v>240</v>
      </c>
      <c r="C19" s="72">
        <f>SUM(C20:C57)</f>
        <v>1224358018.635761</v>
      </c>
      <c r="D19" s="72">
        <f>SUM(D20:D57)</f>
        <v>228498307.49944592</v>
      </c>
      <c r="E19" s="72">
        <f>SUM(E20:E57)</f>
        <v>75905238.944225281</v>
      </c>
      <c r="F19" s="72">
        <f>SUM(F20:F57)</f>
        <v>96614500.340849608</v>
      </c>
      <c r="G19" s="72">
        <f>SUM(C19:F19)</f>
        <v>1625376065.4202819</v>
      </c>
      <c r="H19" s="72"/>
      <c r="I19" s="276"/>
      <c r="J19" s="276"/>
      <c r="K19" s="276" t="s">
        <v>240</v>
      </c>
      <c r="L19" s="72">
        <f>SUM(L20:L57)</f>
        <v>1180103769.3935201</v>
      </c>
      <c r="M19" s="72">
        <f>SUM(M20:M57)</f>
        <v>358133626.54420257</v>
      </c>
      <c r="N19" s="72">
        <f>SUM(N20:N57)</f>
        <v>78280196.447141796</v>
      </c>
      <c r="O19" s="72">
        <f>SUM(O20:O57)</f>
        <v>69609722.416529343</v>
      </c>
      <c r="P19" s="72">
        <f>SUM(L19:O19)</f>
        <v>1686127314.801394</v>
      </c>
      <c r="Q19" s="276"/>
      <c r="R19" s="276"/>
      <c r="S19" s="276"/>
      <c r="T19" s="288"/>
      <c r="U19" s="289"/>
      <c r="V19" s="289"/>
      <c r="W19" s="290"/>
    </row>
    <row r="20" spans="1:23" s="286" customFormat="1" ht="18.75">
      <c r="A20" s="75" t="s">
        <v>80</v>
      </c>
      <c r="B20" s="279" t="s">
        <v>124</v>
      </c>
      <c r="C20" s="81">
        <v>11059898.285761185</v>
      </c>
      <c r="D20" s="81">
        <v>349829.89032084087</v>
      </c>
      <c r="E20" s="81">
        <v>654809.01778294938</v>
      </c>
      <c r="F20" s="81">
        <v>274790.88725922164</v>
      </c>
      <c r="G20" s="81">
        <f>SUM(C20:F20)</f>
        <v>12339328.081124198</v>
      </c>
      <c r="H20" s="81">
        <v>2009310470946.9399</v>
      </c>
      <c r="I20" s="81" t="s">
        <v>110</v>
      </c>
      <c r="J20" s="291">
        <f>SUM(G20/H20)</f>
        <v>6.1410758862511516E-6</v>
      </c>
      <c r="K20" s="75" t="s">
        <v>124</v>
      </c>
      <c r="L20" s="84">
        <v>11118190.321359137</v>
      </c>
      <c r="M20" s="84">
        <v>1726091.9969262339</v>
      </c>
      <c r="N20" s="81">
        <v>717996.20415648329</v>
      </c>
      <c r="O20" s="81">
        <v>338066.14700219489</v>
      </c>
      <c r="P20" s="81">
        <f>SUM(L20:O20)</f>
        <v>13900344.669444047</v>
      </c>
      <c r="Q20" s="81">
        <v>1834277841000</v>
      </c>
      <c r="R20" s="92" t="s">
        <v>110</v>
      </c>
      <c r="S20" s="292">
        <f t="shared" si="4"/>
        <v>7.5781020512497412E-6</v>
      </c>
      <c r="T20" s="293">
        <f t="shared" si="5"/>
        <v>12.650742228888284</v>
      </c>
      <c r="U20" s="294">
        <f t="shared" si="6"/>
        <v>-8.7110793716439083</v>
      </c>
      <c r="V20" s="81">
        <f t="shared" si="7"/>
        <v>23.40023461061363</v>
      </c>
      <c r="W20" s="285"/>
    </row>
    <row r="21" spans="1:23" s="286" customFormat="1" ht="18.75">
      <c r="A21" s="75" t="s">
        <v>125</v>
      </c>
      <c r="B21" s="279" t="s">
        <v>126</v>
      </c>
      <c r="C21" s="81">
        <v>6284492.8771854639</v>
      </c>
      <c r="D21" s="81">
        <v>300393.73941792658</v>
      </c>
      <c r="E21" s="81">
        <v>846767.15470315865</v>
      </c>
      <c r="F21" s="81">
        <v>326226.01802847325</v>
      </c>
      <c r="G21" s="81">
        <f t="shared" ref="G21:G57" si="8">SUM(C21:F21)</f>
        <v>7757879.7893350227</v>
      </c>
      <c r="H21" s="295">
        <v>1650</v>
      </c>
      <c r="I21" s="296" t="s">
        <v>127</v>
      </c>
      <c r="J21" s="296">
        <f t="shared" ref="J21:J57" si="9">SUM(G21/H21)</f>
        <v>4701.7453268697109</v>
      </c>
      <c r="K21" s="75" t="s">
        <v>126</v>
      </c>
      <c r="L21" s="84">
        <v>6699327.5197100881</v>
      </c>
      <c r="M21" s="84">
        <v>453652.50966181525</v>
      </c>
      <c r="N21" s="81">
        <v>703928.44894806249</v>
      </c>
      <c r="O21" s="81">
        <v>450754.86266959319</v>
      </c>
      <c r="P21" s="81">
        <f t="shared" ref="P21:P57" si="10">SUM(L21:O21)</f>
        <v>8307663.340989558</v>
      </c>
      <c r="Q21" s="94">
        <v>1586</v>
      </c>
      <c r="R21" s="95" t="s">
        <v>127</v>
      </c>
      <c r="S21" s="294">
        <f t="shared" si="4"/>
        <v>5238.1231658193938</v>
      </c>
      <c r="T21" s="293">
        <f t="shared" si="5"/>
        <v>7.0867758535049532</v>
      </c>
      <c r="U21" s="294">
        <f t="shared" si="6"/>
        <v>-3.8787878787878789</v>
      </c>
      <c r="V21" s="81">
        <f t="shared" si="7"/>
        <v>11.408058107366442</v>
      </c>
      <c r="W21" s="285"/>
    </row>
    <row r="22" spans="1:23" s="286" customFormat="1" ht="18.75">
      <c r="A22" s="75" t="s">
        <v>82</v>
      </c>
      <c r="B22" s="279" t="s">
        <v>128</v>
      </c>
      <c r="C22" s="81">
        <v>27442329.820733257</v>
      </c>
      <c r="D22" s="81">
        <v>1817214.0612217232</v>
      </c>
      <c r="E22" s="81">
        <v>2412653.3164172936</v>
      </c>
      <c r="F22" s="81">
        <v>1311049.688810576</v>
      </c>
      <c r="G22" s="81">
        <f t="shared" si="8"/>
        <v>32983246.88718285</v>
      </c>
      <c r="H22" s="295">
        <v>654</v>
      </c>
      <c r="I22" s="296" t="s">
        <v>129</v>
      </c>
      <c r="J22" s="296">
        <f t="shared" si="9"/>
        <v>50433.099215875918</v>
      </c>
      <c r="K22" s="75" t="s">
        <v>128</v>
      </c>
      <c r="L22" s="84">
        <v>23769883.654736117</v>
      </c>
      <c r="M22" s="84">
        <v>3522970.9634513054</v>
      </c>
      <c r="N22" s="81">
        <v>2579954.0300263679</v>
      </c>
      <c r="O22" s="81">
        <v>1577642.0193435762</v>
      </c>
      <c r="P22" s="81">
        <f t="shared" si="10"/>
        <v>31450450.667557366</v>
      </c>
      <c r="Q22" s="94">
        <v>744</v>
      </c>
      <c r="R22" s="95" t="s">
        <v>129</v>
      </c>
      <c r="S22" s="294">
        <f t="shared" si="4"/>
        <v>42272.111112308288</v>
      </c>
      <c r="T22" s="293">
        <f t="shared" si="5"/>
        <v>-4.6471962716961084</v>
      </c>
      <c r="U22" s="294">
        <f t="shared" si="6"/>
        <v>13.761467889908257</v>
      </c>
      <c r="V22" s="81">
        <f t="shared" si="7"/>
        <v>-16.181809625926419</v>
      </c>
      <c r="W22" s="285"/>
    </row>
    <row r="23" spans="1:23" s="286" customFormat="1" ht="18.75">
      <c r="A23" s="75" t="s">
        <v>130</v>
      </c>
      <c r="B23" s="279" t="s">
        <v>131</v>
      </c>
      <c r="C23" s="81">
        <v>30338011.932378367</v>
      </c>
      <c r="D23" s="81">
        <v>42018106.79720141</v>
      </c>
      <c r="E23" s="81">
        <v>2406296.245812207</v>
      </c>
      <c r="F23" s="81">
        <v>5019309.2176804878</v>
      </c>
      <c r="G23" s="81">
        <f t="shared" si="8"/>
        <v>79781724.193072468</v>
      </c>
      <c r="H23" s="297">
        <v>2579699</v>
      </c>
      <c r="I23" s="296" t="s">
        <v>132</v>
      </c>
      <c r="J23" s="296">
        <f t="shared" si="9"/>
        <v>30.926757033697523</v>
      </c>
      <c r="K23" s="75" t="s">
        <v>131</v>
      </c>
      <c r="L23" s="84">
        <v>31954540.722367428</v>
      </c>
      <c r="M23" s="84">
        <v>41146547.350086488</v>
      </c>
      <c r="N23" s="81">
        <v>2518534.2328742035</v>
      </c>
      <c r="O23" s="81">
        <v>6446091.767819236</v>
      </c>
      <c r="P23" s="81">
        <f t="shared" si="10"/>
        <v>82065714.073147357</v>
      </c>
      <c r="Q23" s="94">
        <v>898490</v>
      </c>
      <c r="R23" s="95" t="s">
        <v>132</v>
      </c>
      <c r="S23" s="294">
        <f t="shared" si="4"/>
        <v>91.337370558545288</v>
      </c>
      <c r="T23" s="293">
        <f t="shared" si="5"/>
        <v>2.8627983453298316</v>
      </c>
      <c r="U23" s="294">
        <f t="shared" si="6"/>
        <v>-65.170742788209012</v>
      </c>
      <c r="V23" s="81">
        <f t="shared" si="7"/>
        <v>195.33445895741636</v>
      </c>
      <c r="W23" s="285"/>
    </row>
    <row r="24" spans="1:23" s="286" customFormat="1" ht="18.75">
      <c r="A24" s="104" t="s">
        <v>84</v>
      </c>
      <c r="B24" s="279" t="s">
        <v>133</v>
      </c>
      <c r="C24" s="81">
        <v>9916200.3503986578</v>
      </c>
      <c r="D24" s="81">
        <v>1038959.4089795933</v>
      </c>
      <c r="E24" s="81">
        <v>1202162.5794589696</v>
      </c>
      <c r="F24" s="81">
        <v>811358.75280526769</v>
      </c>
      <c r="G24" s="81">
        <f t="shared" si="8"/>
        <v>12968681.09164249</v>
      </c>
      <c r="H24" s="298">
        <v>24</v>
      </c>
      <c r="I24" s="296" t="s">
        <v>134</v>
      </c>
      <c r="J24" s="296">
        <f t="shared" si="9"/>
        <v>540361.71215177036</v>
      </c>
      <c r="K24" s="75" t="s">
        <v>133</v>
      </c>
      <c r="L24" s="84">
        <v>14874300.525597988</v>
      </c>
      <c r="M24" s="84">
        <v>1558439.11346939</v>
      </c>
      <c r="N24" s="81">
        <v>1803243.8691884542</v>
      </c>
      <c r="O24" s="81">
        <v>1217038.1292079017</v>
      </c>
      <c r="P24" s="81">
        <f t="shared" si="10"/>
        <v>19453021.637463734</v>
      </c>
      <c r="Q24" s="94">
        <v>19</v>
      </c>
      <c r="R24" s="95" t="s">
        <v>134</v>
      </c>
      <c r="S24" s="294">
        <f t="shared" si="4"/>
        <v>1023843.2440770386</v>
      </c>
      <c r="T24" s="293">
        <f t="shared" si="5"/>
        <v>49.999999999999993</v>
      </c>
      <c r="U24" s="294">
        <f t="shared" si="6"/>
        <v>-20.833333333333336</v>
      </c>
      <c r="V24" s="81">
        <f t="shared" si="7"/>
        <v>89.473684210526315</v>
      </c>
      <c r="W24" s="285"/>
    </row>
    <row r="25" spans="1:23" s="286" customFormat="1" ht="18.75">
      <c r="A25" s="299"/>
      <c r="B25" s="279" t="s">
        <v>135</v>
      </c>
      <c r="C25" s="81">
        <v>14874300.525597988</v>
      </c>
      <c r="D25" s="81">
        <v>1558439.11346939</v>
      </c>
      <c r="E25" s="81">
        <v>1803243.8691884542</v>
      </c>
      <c r="F25" s="81">
        <v>1217038.1292079017</v>
      </c>
      <c r="G25" s="81">
        <f t="shared" si="8"/>
        <v>19453021.637463734</v>
      </c>
      <c r="H25" s="298">
        <v>139</v>
      </c>
      <c r="I25" s="296" t="s">
        <v>136</v>
      </c>
      <c r="J25" s="296">
        <f t="shared" si="9"/>
        <v>139949.79595297651</v>
      </c>
      <c r="K25" s="75" t="s">
        <v>135</v>
      </c>
      <c r="L25" s="84">
        <v>9916200.3503986578</v>
      </c>
      <c r="M25" s="81">
        <v>1038959.4089795933</v>
      </c>
      <c r="N25" s="81">
        <v>1202162.5794589696</v>
      </c>
      <c r="O25" s="81">
        <v>811358.75280526769</v>
      </c>
      <c r="P25" s="81">
        <f t="shared" si="10"/>
        <v>12968681.09164249</v>
      </c>
      <c r="Q25" s="94">
        <v>196</v>
      </c>
      <c r="R25" s="95" t="s">
        <v>136</v>
      </c>
      <c r="S25" s="294">
        <f t="shared" si="4"/>
        <v>66166.74026348209</v>
      </c>
      <c r="T25" s="293">
        <f t="shared" si="5"/>
        <v>-33.333333333333329</v>
      </c>
      <c r="U25" s="294">
        <f t="shared" si="6"/>
        <v>41.007194244604314</v>
      </c>
      <c r="V25" s="81">
        <f t="shared" si="7"/>
        <v>-52.721088435374156</v>
      </c>
      <c r="W25" s="285"/>
    </row>
    <row r="26" spans="1:23" s="286" customFormat="1" ht="18.75">
      <c r="A26" s="104" t="s">
        <v>85</v>
      </c>
      <c r="B26" s="279" t="s">
        <v>138</v>
      </c>
      <c r="C26" s="81">
        <v>7941532.240196364</v>
      </c>
      <c r="D26" s="81">
        <v>893648.82796553825</v>
      </c>
      <c r="E26" s="81">
        <v>1001779.9823661185</v>
      </c>
      <c r="F26" s="81">
        <v>630297.65173714166</v>
      </c>
      <c r="G26" s="81">
        <f>SUM(C26:F26)</f>
        <v>10467258.702265164</v>
      </c>
      <c r="H26" s="298">
        <v>43</v>
      </c>
      <c r="I26" s="296" t="s">
        <v>139</v>
      </c>
      <c r="J26" s="296">
        <f t="shared" si="9"/>
        <v>243424.6209829108</v>
      </c>
      <c r="K26" s="75" t="s">
        <v>138</v>
      </c>
      <c r="L26" s="84">
        <v>8173721.5443736203</v>
      </c>
      <c r="M26" s="81">
        <v>1178334.8866589544</v>
      </c>
      <c r="N26" s="81">
        <v>958140.44913597393</v>
      </c>
      <c r="O26" s="81">
        <v>698670.03713786928</v>
      </c>
      <c r="P26" s="81">
        <f t="shared" si="10"/>
        <v>11008866.917306419</v>
      </c>
      <c r="Q26" s="102">
        <v>41</v>
      </c>
      <c r="R26" s="95" t="s">
        <v>139</v>
      </c>
      <c r="S26" s="294">
        <f t="shared" si="4"/>
        <v>268508.94920259557</v>
      </c>
      <c r="T26" s="293">
        <f t="shared" si="5"/>
        <v>5.1743081015476289</v>
      </c>
      <c r="U26" s="294">
        <f t="shared" si="6"/>
        <v>-4.6511627906976747</v>
      </c>
      <c r="V26" s="81">
        <f t="shared" si="7"/>
        <v>10.304762155281644</v>
      </c>
      <c r="W26" s="285"/>
    </row>
    <row r="27" spans="1:23" s="286" customFormat="1" ht="18.75">
      <c r="A27" s="107"/>
      <c r="B27" s="279" t="s">
        <v>140</v>
      </c>
      <c r="C27" s="81">
        <v>5294354.8267975757</v>
      </c>
      <c r="D27" s="81">
        <v>595765.88531035883</v>
      </c>
      <c r="E27" s="81">
        <v>667853.32157741231</v>
      </c>
      <c r="F27" s="81">
        <v>420198.43449142785</v>
      </c>
      <c r="G27" s="81">
        <f>SUM(C27:F27)</f>
        <v>6978172.4681767737</v>
      </c>
      <c r="H27" s="298">
        <v>1</v>
      </c>
      <c r="I27" s="296" t="s">
        <v>141</v>
      </c>
      <c r="J27" s="296">
        <f t="shared" si="9"/>
        <v>6978172.4681767737</v>
      </c>
      <c r="K27" s="75" t="s">
        <v>140</v>
      </c>
      <c r="L27" s="84">
        <v>5449147.6962490808</v>
      </c>
      <c r="M27" s="81">
        <v>785556.59110596951</v>
      </c>
      <c r="N27" s="81">
        <v>638760.29942398262</v>
      </c>
      <c r="O27" s="81">
        <v>465780.02475857956</v>
      </c>
      <c r="P27" s="81">
        <f t="shared" si="10"/>
        <v>7339244.611537612</v>
      </c>
      <c r="Q27" s="102">
        <v>2</v>
      </c>
      <c r="R27" s="95" t="s">
        <v>141</v>
      </c>
      <c r="S27" s="294">
        <f t="shared" si="4"/>
        <v>3669622.305768806</v>
      </c>
      <c r="T27" s="293">
        <f>SUM(P27-G27)/G27*100</f>
        <v>5.1743081015476484</v>
      </c>
      <c r="U27" s="294">
        <f>SUM(Q27-H27)/H27*100</f>
        <v>100</v>
      </c>
      <c r="V27" s="81">
        <f t="shared" si="7"/>
        <v>-47.412845949226174</v>
      </c>
      <c r="W27" s="285"/>
    </row>
    <row r="28" spans="1:23" s="286" customFormat="1" ht="18.75">
      <c r="A28" s="104" t="s">
        <v>86</v>
      </c>
      <c r="B28" s="279" t="s">
        <v>143</v>
      </c>
      <c r="C28" s="81">
        <v>24282812.735120486</v>
      </c>
      <c r="D28" s="81">
        <v>6574904.1866565766</v>
      </c>
      <c r="E28" s="81">
        <v>2361672.08484464</v>
      </c>
      <c r="F28" s="81">
        <v>2249365.6477668812</v>
      </c>
      <c r="G28" s="81">
        <f t="shared" si="8"/>
        <v>35468754.654388584</v>
      </c>
      <c r="H28" s="297">
        <v>48632212</v>
      </c>
      <c r="I28" s="296" t="s">
        <v>144</v>
      </c>
      <c r="J28" s="296">
        <f t="shared" si="9"/>
        <v>0.72932637023355185</v>
      </c>
      <c r="K28" s="75" t="s">
        <v>143</v>
      </c>
      <c r="L28" s="84">
        <v>22421033.359093841</v>
      </c>
      <c r="M28" s="81">
        <v>8609993.2148854695</v>
      </c>
      <c r="N28" s="81">
        <v>2473162.3827193668</v>
      </c>
      <c r="O28" s="81">
        <v>2479151.7446827628</v>
      </c>
      <c r="P28" s="81">
        <f t="shared" si="10"/>
        <v>35983340.701381445</v>
      </c>
      <c r="Q28" s="94">
        <v>55908776</v>
      </c>
      <c r="R28" s="95" t="s">
        <v>144</v>
      </c>
      <c r="S28" s="294">
        <f t="shared" si="4"/>
        <v>0.6436080929652519</v>
      </c>
      <c r="T28" s="293">
        <f t="shared" si="5"/>
        <v>1.4508150962926196</v>
      </c>
      <c r="U28" s="294">
        <f t="shared" si="6"/>
        <v>14.962436830962982</v>
      </c>
      <c r="V28" s="81">
        <f t="shared" si="7"/>
        <v>-11.753075271479684</v>
      </c>
      <c r="W28" s="285"/>
    </row>
    <row r="29" spans="1:23" s="286" customFormat="1" ht="18.75">
      <c r="A29" s="125"/>
      <c r="B29" s="279" t="s">
        <v>241</v>
      </c>
      <c r="C29" s="81">
        <v>10148041.143035427</v>
      </c>
      <c r="D29" s="81">
        <v>2747721.1526325992</v>
      </c>
      <c r="E29" s="81">
        <v>986967.43844253593</v>
      </c>
      <c r="F29" s="81">
        <v>940033.40503690555</v>
      </c>
      <c r="G29" s="81">
        <f t="shared" si="8"/>
        <v>14822763.139147468</v>
      </c>
      <c r="H29" s="300">
        <v>234937</v>
      </c>
      <c r="I29" s="296" t="s">
        <v>146</v>
      </c>
      <c r="J29" s="296">
        <f>SUM(G29/H29)</f>
        <v>63.092501986266392</v>
      </c>
      <c r="K29" s="75" t="s">
        <v>145</v>
      </c>
      <c r="L29" s="84">
        <v>9511953.5462822355</v>
      </c>
      <c r="M29" s="81">
        <v>3652724.3941938356</v>
      </c>
      <c r="N29" s="81">
        <v>1049220.4047900345</v>
      </c>
      <c r="O29" s="81">
        <v>1051761.3462290508</v>
      </c>
      <c r="P29" s="81">
        <f t="shared" si="10"/>
        <v>15265659.691495156</v>
      </c>
      <c r="Q29" s="94">
        <v>203721</v>
      </c>
      <c r="R29" s="95" t="s">
        <v>146</v>
      </c>
      <c r="S29" s="294">
        <f t="shared" si="4"/>
        <v>74.93414862235683</v>
      </c>
      <c r="T29" s="293">
        <f>SUM(P29-G29)/G29*100</f>
        <v>2.9879486583576429</v>
      </c>
      <c r="U29" s="294">
        <f t="shared" si="6"/>
        <v>-13.286966293091339</v>
      </c>
      <c r="V29" s="81">
        <f t="shared" si="7"/>
        <v>18.768706681925625</v>
      </c>
      <c r="W29" s="285"/>
    </row>
    <row r="30" spans="1:23" s="286" customFormat="1" ht="18.75">
      <c r="A30" s="301"/>
      <c r="B30" s="279" t="s">
        <v>147</v>
      </c>
      <c r="C30" s="81">
        <v>19208792.163602773</v>
      </c>
      <c r="D30" s="81">
        <v>5201043.6103402777</v>
      </c>
      <c r="E30" s="81">
        <v>1868188.3656233714</v>
      </c>
      <c r="F30" s="81">
        <v>1779348.9452484285</v>
      </c>
      <c r="G30" s="81">
        <f t="shared" si="8"/>
        <v>28057373.08481485</v>
      </c>
      <c r="H30" s="295">
        <v>216170</v>
      </c>
      <c r="I30" s="95" t="s">
        <v>148</v>
      </c>
      <c r="J30" s="296">
        <f>SUM(G30/H30)</f>
        <v>129.79309379106653</v>
      </c>
      <c r="K30" s="75" t="s">
        <v>147</v>
      </c>
      <c r="L30" s="84">
        <v>16985631.33264685</v>
      </c>
      <c r="M30" s="81">
        <v>6522722.1324889911</v>
      </c>
      <c r="N30" s="81">
        <v>1873607.8656964898</v>
      </c>
      <c r="O30" s="81">
        <v>1878145.261123305</v>
      </c>
      <c r="P30" s="81">
        <f t="shared" si="10"/>
        <v>27260106.591955636</v>
      </c>
      <c r="Q30" s="94">
        <v>144626</v>
      </c>
      <c r="R30" s="95" t="s">
        <v>148</v>
      </c>
      <c r="S30" s="294">
        <f t="shared" si="4"/>
        <v>188.486901331404</v>
      </c>
      <c r="T30" s="293">
        <f>SUM(P30-G30)/G30*100</f>
        <v>-2.8415578694739221</v>
      </c>
      <c r="U30" s="294">
        <f t="shared" si="6"/>
        <v>-33.096174307258174</v>
      </c>
      <c r="V30" s="81">
        <f t="shared" si="7"/>
        <v>45.221055932929218</v>
      </c>
      <c r="W30" s="285"/>
    </row>
    <row r="31" spans="1:23" s="286" customFormat="1" ht="18.75">
      <c r="A31" s="302"/>
      <c r="B31" s="279" t="s">
        <v>149</v>
      </c>
      <c r="C31" s="81">
        <v>3624300.408226938</v>
      </c>
      <c r="D31" s="81">
        <v>981328.98308307119</v>
      </c>
      <c r="E31" s="81">
        <v>352488.37087233429</v>
      </c>
      <c r="F31" s="81">
        <v>335726.2160846091</v>
      </c>
      <c r="G31" s="81">
        <f t="shared" si="8"/>
        <v>5293843.9782669526</v>
      </c>
      <c r="H31" s="295">
        <v>8922</v>
      </c>
      <c r="I31" s="95" t="s">
        <v>148</v>
      </c>
      <c r="J31" s="296">
        <f>SUM(G31/H31)</f>
        <v>593.34722912653581</v>
      </c>
      <c r="K31" s="75" t="s">
        <v>149</v>
      </c>
      <c r="L31" s="84">
        <v>3736838.893182307</v>
      </c>
      <c r="M31" s="81">
        <v>1434998.8691475783</v>
      </c>
      <c r="N31" s="81">
        <v>412193.73045322782</v>
      </c>
      <c r="O31" s="81">
        <v>413191.95744712715</v>
      </c>
      <c r="P31" s="81">
        <f t="shared" si="10"/>
        <v>5997223.4502302408</v>
      </c>
      <c r="Q31" s="94">
        <v>145912</v>
      </c>
      <c r="R31" s="95" t="s">
        <v>148</v>
      </c>
      <c r="S31" s="294">
        <f t="shared" si="4"/>
        <v>41.101646541958445</v>
      </c>
      <c r="T31" s="293">
        <f>SUM(P31-G31)/G31*100</f>
        <v>13.286743524193431</v>
      </c>
      <c r="U31" s="294">
        <f>SUM(Q31-H31)/H31*100</f>
        <v>1535.4180676978256</v>
      </c>
      <c r="V31" s="81">
        <f>SUM(S31-J31)*100/J31</f>
        <v>-93.072918432186171</v>
      </c>
      <c r="W31" s="285"/>
    </row>
    <row r="32" spans="1:23" s="286" customFormat="1" ht="18.75">
      <c r="A32" s="104" t="s">
        <v>87</v>
      </c>
      <c r="B32" s="279" t="s">
        <v>151</v>
      </c>
      <c r="C32" s="81">
        <v>39243828.028141588</v>
      </c>
      <c r="D32" s="81">
        <v>12671113.065192809</v>
      </c>
      <c r="E32" s="81">
        <v>4416516.5112669133</v>
      </c>
      <c r="F32" s="81">
        <v>5163333.7698431211</v>
      </c>
      <c r="G32" s="81">
        <f t="shared" si="8"/>
        <v>61494791.374444433</v>
      </c>
      <c r="H32" s="295">
        <v>8667560</v>
      </c>
      <c r="I32" s="296" t="s">
        <v>152</v>
      </c>
      <c r="J32" s="296">
        <f t="shared" si="9"/>
        <v>7.0948215385234636</v>
      </c>
      <c r="K32" s="75" t="s">
        <v>151</v>
      </c>
      <c r="L32" s="84">
        <v>37553125.080303654</v>
      </c>
      <c r="M32" s="81">
        <v>26613509.085112032</v>
      </c>
      <c r="N32" s="81">
        <v>4373895.8633093657</v>
      </c>
      <c r="O32" s="81">
        <v>4169482.4796937364</v>
      </c>
      <c r="P32" s="81">
        <f t="shared" si="10"/>
        <v>72710012.508418798</v>
      </c>
      <c r="Q32" s="94">
        <v>7782759</v>
      </c>
      <c r="R32" s="95" t="s">
        <v>152</v>
      </c>
      <c r="S32" s="294">
        <f t="shared" si="4"/>
        <v>9.3424468762836934</v>
      </c>
      <c r="T32" s="293">
        <f t="shared" si="5"/>
        <v>18.23767653049573</v>
      </c>
      <c r="U32" s="294">
        <f t="shared" si="6"/>
        <v>-10.208190078868794</v>
      </c>
      <c r="V32" s="81">
        <f t="shared" si="7"/>
        <v>31.679800902053323</v>
      </c>
      <c r="W32" s="285"/>
    </row>
    <row r="33" spans="1:23" s="286" customFormat="1" ht="18.75">
      <c r="A33" s="301"/>
      <c r="B33" s="279" t="s">
        <v>153</v>
      </c>
      <c r="C33" s="81">
        <v>13752110.676528247</v>
      </c>
      <c r="D33" s="81">
        <v>4440304.5784008987</v>
      </c>
      <c r="E33" s="81">
        <v>1547668.1791619095</v>
      </c>
      <c r="F33" s="81">
        <v>1809373.3723381879</v>
      </c>
      <c r="G33" s="81">
        <f t="shared" si="8"/>
        <v>21549456.806429245</v>
      </c>
      <c r="H33" s="295">
        <v>11259</v>
      </c>
      <c r="I33" s="296" t="s">
        <v>154</v>
      </c>
      <c r="J33" s="296">
        <f t="shared" si="9"/>
        <v>1913.9760908099515</v>
      </c>
      <c r="K33" s="75" t="s">
        <v>153</v>
      </c>
      <c r="L33" s="84">
        <v>13870974.128760811</v>
      </c>
      <c r="M33" s="81">
        <v>9830215.0674738139</v>
      </c>
      <c r="N33" s="81">
        <v>1615583.1567178739</v>
      </c>
      <c r="O33" s="81">
        <v>1540079.1141211097</v>
      </c>
      <c r="P33" s="81">
        <f t="shared" si="10"/>
        <v>26856851.467073608</v>
      </c>
      <c r="Q33" s="303">
        <v>10779</v>
      </c>
      <c r="R33" s="95" t="s">
        <v>154</v>
      </c>
      <c r="S33" s="294">
        <f t="shared" si="4"/>
        <v>2491.5902650592457</v>
      </c>
      <c r="T33" s="293">
        <f t="shared" si="5"/>
        <v>24.628902288900903</v>
      </c>
      <c r="U33" s="294">
        <f t="shared" si="6"/>
        <v>-4.2632560618172128</v>
      </c>
      <c r="V33" s="81">
        <f t="shared" si="7"/>
        <v>30.178755995058477</v>
      </c>
      <c r="W33" s="285"/>
    </row>
    <row r="34" spans="1:23" s="286" customFormat="1" ht="18.75">
      <c r="A34" s="299"/>
      <c r="B34" s="279" t="s">
        <v>155</v>
      </c>
      <c r="C34" s="81">
        <v>3689590.6693124566</v>
      </c>
      <c r="D34" s="81">
        <v>1191301.2283514608</v>
      </c>
      <c r="E34" s="81">
        <v>415228.0480678294</v>
      </c>
      <c r="F34" s="81">
        <v>485441.63648097718</v>
      </c>
      <c r="G34" s="81">
        <f t="shared" si="8"/>
        <v>5781561.5822127238</v>
      </c>
      <c r="H34" s="300">
        <v>369079</v>
      </c>
      <c r="I34" s="95" t="s">
        <v>156</v>
      </c>
      <c r="J34" s="296">
        <f t="shared" si="9"/>
        <v>15.664834851651609</v>
      </c>
      <c r="K34" s="75" t="s">
        <v>155</v>
      </c>
      <c r="L34" s="84">
        <v>3383164.4216489783</v>
      </c>
      <c r="M34" s="81">
        <v>2397613.431091174</v>
      </c>
      <c r="N34" s="81">
        <v>394044.67237021314</v>
      </c>
      <c r="O34" s="81">
        <v>375629.05222466093</v>
      </c>
      <c r="P34" s="81">
        <f t="shared" si="10"/>
        <v>6550451.5773350261</v>
      </c>
      <c r="Q34" s="303">
        <v>287947</v>
      </c>
      <c r="R34" s="95" t="s">
        <v>156</v>
      </c>
      <c r="S34" s="294">
        <f t="shared" si="4"/>
        <v>22.748809945354619</v>
      </c>
      <c r="T34" s="293">
        <f t="shared" si="5"/>
        <v>13.299002080819006</v>
      </c>
      <c r="U34" s="294">
        <f t="shared" si="6"/>
        <v>-21.982285635324686</v>
      </c>
      <c r="V34" s="81">
        <f t="shared" si="7"/>
        <v>45.222149871283946</v>
      </c>
      <c r="W34" s="285"/>
    </row>
    <row r="35" spans="1:23" s="286" customFormat="1" ht="18.75">
      <c r="A35" s="104" t="s">
        <v>158</v>
      </c>
      <c r="B35" s="296" t="s">
        <v>159</v>
      </c>
      <c r="C35" s="81">
        <v>44583303.234374851</v>
      </c>
      <c r="D35" s="81">
        <v>10072498.531566055</v>
      </c>
      <c r="E35" s="81">
        <v>5112407.7255707849</v>
      </c>
      <c r="F35" s="81">
        <v>3379731.9495975026</v>
      </c>
      <c r="G35" s="81">
        <f t="shared" si="8"/>
        <v>63147941.441109188</v>
      </c>
      <c r="H35" s="300">
        <v>24257</v>
      </c>
      <c r="I35" s="296" t="s">
        <v>160</v>
      </c>
      <c r="J35" s="296">
        <f t="shared" si="9"/>
        <v>2603.2873579218035</v>
      </c>
      <c r="K35" s="75" t="s">
        <v>242</v>
      </c>
      <c r="L35" s="84">
        <v>43133016.205990277</v>
      </c>
      <c r="M35" s="81">
        <v>25945302.166542806</v>
      </c>
      <c r="N35" s="81">
        <v>4719768.4484097082</v>
      </c>
      <c r="O35" s="81">
        <v>3756290.5222466094</v>
      </c>
      <c r="P35" s="81">
        <f t="shared" si="10"/>
        <v>77554377.343189403</v>
      </c>
      <c r="Q35" s="94">
        <v>23265</v>
      </c>
      <c r="R35" s="95" t="s">
        <v>160</v>
      </c>
      <c r="S35" s="294">
        <f t="shared" si="4"/>
        <v>3333.5214847706598</v>
      </c>
      <c r="T35" s="293">
        <f t="shared" si="5"/>
        <v>22.813785490561777</v>
      </c>
      <c r="U35" s="294">
        <f t="shared" si="6"/>
        <v>-4.0895411633755208</v>
      </c>
      <c r="V35" s="81">
        <f t="shared" si="7"/>
        <v>28.050461837290214</v>
      </c>
      <c r="W35" s="285"/>
    </row>
    <row r="36" spans="1:23" s="286" customFormat="1" ht="18.75">
      <c r="A36" s="107"/>
      <c r="B36" s="296" t="s">
        <v>161</v>
      </c>
      <c r="C36" s="81">
        <v>19454532.320454478</v>
      </c>
      <c r="D36" s="81">
        <v>4395272.0865015518</v>
      </c>
      <c r="E36" s="81">
        <v>2230868.8257036153</v>
      </c>
      <c r="F36" s="81">
        <v>1474792.1234607284</v>
      </c>
      <c r="G36" s="81">
        <f t="shared" si="8"/>
        <v>27555465.356120374</v>
      </c>
      <c r="H36" s="300">
        <v>1140079</v>
      </c>
      <c r="I36" s="296" t="s">
        <v>243</v>
      </c>
      <c r="J36" s="296">
        <f t="shared" si="9"/>
        <v>24.169785914941311</v>
      </c>
      <c r="K36" s="75" t="s">
        <v>161</v>
      </c>
      <c r="L36" s="84">
        <v>17253206.482396111</v>
      </c>
      <c r="M36" s="81">
        <v>10378120.866617121</v>
      </c>
      <c r="N36" s="81">
        <v>1887907.3793638833</v>
      </c>
      <c r="O36" s="81">
        <v>1502516.208898644</v>
      </c>
      <c r="P36" s="81">
        <f t="shared" si="10"/>
        <v>31021750.93727576</v>
      </c>
      <c r="Q36" s="94">
        <v>488565</v>
      </c>
      <c r="R36" s="95" t="s">
        <v>243</v>
      </c>
      <c r="S36" s="294">
        <f t="shared" si="4"/>
        <v>63.495647328964949</v>
      </c>
      <c r="T36" s="293">
        <f t="shared" si="5"/>
        <v>12.579303366348284</v>
      </c>
      <c r="U36" s="294">
        <f t="shared" si="6"/>
        <v>-57.146390732572037</v>
      </c>
      <c r="V36" s="81">
        <f t="shared" si="7"/>
        <v>162.70670146777394</v>
      </c>
      <c r="W36" s="285"/>
    </row>
    <row r="37" spans="1:23" s="286" customFormat="1" ht="18.75">
      <c r="A37" s="75" t="s">
        <v>89</v>
      </c>
      <c r="B37" s="296" t="s">
        <v>244</v>
      </c>
      <c r="C37" s="81">
        <v>34674230.71385178</v>
      </c>
      <c r="D37" s="81">
        <v>2988057.9016797775</v>
      </c>
      <c r="E37" s="81">
        <v>4336738.4111152859</v>
      </c>
      <c r="F37" s="81">
        <v>2075008.2404856121</v>
      </c>
      <c r="G37" s="81">
        <f t="shared" si="8"/>
        <v>44074035.267132454</v>
      </c>
      <c r="H37" s="300">
        <v>1824</v>
      </c>
      <c r="I37" s="296" t="s">
        <v>165</v>
      </c>
      <c r="J37" s="296">
        <f t="shared" si="9"/>
        <v>24163.396528033143</v>
      </c>
      <c r="K37" s="75" t="s">
        <v>244</v>
      </c>
      <c r="L37" s="84">
        <v>33036113.193626411</v>
      </c>
      <c r="M37" s="81">
        <v>4177647.9186841594</v>
      </c>
      <c r="N37" s="81">
        <v>4132503.0838041566</v>
      </c>
      <c r="O37" s="81">
        <v>2554277.5551276943</v>
      </c>
      <c r="P37" s="81">
        <f t="shared" si="10"/>
        <v>43900541.751242429</v>
      </c>
      <c r="Q37" s="94">
        <v>2114</v>
      </c>
      <c r="R37" s="95" t="s">
        <v>245</v>
      </c>
      <c r="S37" s="294">
        <f t="shared" si="4"/>
        <v>20766.576041268887</v>
      </c>
      <c r="T37" s="293">
        <f t="shared" si="5"/>
        <v>-0.39364109693719096</v>
      </c>
      <c r="U37" s="294">
        <f t="shared" si="6"/>
        <v>15.899122807017543</v>
      </c>
      <c r="V37" s="81">
        <f t="shared" si="7"/>
        <v>-14.057711145134078</v>
      </c>
      <c r="W37" s="285"/>
    </row>
    <row r="38" spans="1:23" s="286" customFormat="1" ht="18.75">
      <c r="A38" s="104" t="s">
        <v>90</v>
      </c>
      <c r="B38" s="296" t="s">
        <v>166</v>
      </c>
      <c r="C38" s="81">
        <v>19144888.8977408</v>
      </c>
      <c r="D38" s="81">
        <v>1164425.8099988818</v>
      </c>
      <c r="E38" s="81">
        <v>2336382.8819460114</v>
      </c>
      <c r="F38" s="81">
        <v>1129147.3727026295</v>
      </c>
      <c r="G38" s="81">
        <f t="shared" si="8"/>
        <v>23774844.962388322</v>
      </c>
      <c r="H38" s="298">
        <v>85</v>
      </c>
      <c r="I38" s="296" t="s">
        <v>167</v>
      </c>
      <c r="J38" s="296">
        <f t="shared" si="9"/>
        <v>279704.05838103907</v>
      </c>
      <c r="K38" s="75" t="s">
        <v>166</v>
      </c>
      <c r="L38" s="84">
        <v>21428660.605503704</v>
      </c>
      <c r="M38" s="81">
        <v>1563668.1439313323</v>
      </c>
      <c r="N38" s="81">
        <v>2625768.9730812572</v>
      </c>
      <c r="O38" s="81">
        <v>1487491.0468096575</v>
      </c>
      <c r="P38" s="81">
        <f t="shared" si="10"/>
        <v>27105588.769325953</v>
      </c>
      <c r="Q38" s="94">
        <v>96</v>
      </c>
      <c r="R38" s="95" t="s">
        <v>167</v>
      </c>
      <c r="S38" s="294">
        <f t="shared" si="4"/>
        <v>282349.88301381201</v>
      </c>
      <c r="T38" s="293">
        <f t="shared" si="5"/>
        <v>14.009529030396834</v>
      </c>
      <c r="U38" s="294">
        <f t="shared" si="6"/>
        <v>12.941176470588237</v>
      </c>
      <c r="V38" s="81">
        <f t="shared" si="7"/>
        <v>0.9459371623305346</v>
      </c>
      <c r="W38" s="285"/>
    </row>
    <row r="39" spans="1:23" s="286" customFormat="1" ht="18.75">
      <c r="A39" s="304"/>
      <c r="B39" s="296" t="s">
        <v>168</v>
      </c>
      <c r="C39" s="81">
        <v>12183111.116744146</v>
      </c>
      <c r="D39" s="81">
        <v>740998.24272656115</v>
      </c>
      <c r="E39" s="81">
        <v>1486789.1066929165</v>
      </c>
      <c r="F39" s="81">
        <v>718548.32808349142</v>
      </c>
      <c r="G39" s="81">
        <f t="shared" si="8"/>
        <v>15129446.794247113</v>
      </c>
      <c r="H39" s="298">
        <v>77</v>
      </c>
      <c r="I39" s="296" t="s">
        <v>169</v>
      </c>
      <c r="J39" s="296">
        <f t="shared" si="9"/>
        <v>196486.32200320926</v>
      </c>
      <c r="K39" s="75" t="s">
        <v>168</v>
      </c>
      <c r="L39" s="84">
        <v>13636420.385320539</v>
      </c>
      <c r="M39" s="81">
        <v>995061.54613812047</v>
      </c>
      <c r="N39" s="81">
        <v>1670943.8919607999</v>
      </c>
      <c r="O39" s="81">
        <v>946585.2116061456</v>
      </c>
      <c r="P39" s="81">
        <f t="shared" si="10"/>
        <v>17249011.035025604</v>
      </c>
      <c r="Q39" s="94">
        <v>131</v>
      </c>
      <c r="R39" s="95" t="s">
        <v>169</v>
      </c>
      <c r="S39" s="294">
        <f t="shared" si="4"/>
        <v>131671.8399620275</v>
      </c>
      <c r="T39" s="293">
        <f t="shared" si="5"/>
        <v>14.009529030396822</v>
      </c>
      <c r="U39" s="294">
        <f t="shared" si="6"/>
        <v>70.129870129870127</v>
      </c>
      <c r="V39" s="81">
        <f t="shared" si="7"/>
        <v>-32.986765379079735</v>
      </c>
      <c r="W39" s="285"/>
    </row>
    <row r="40" spans="1:23" s="286" customFormat="1" ht="18.75">
      <c r="A40" s="299"/>
      <c r="B40" s="296" t="s">
        <v>170</v>
      </c>
      <c r="C40" s="81">
        <v>3480888.8904983276</v>
      </c>
      <c r="D40" s="81">
        <v>211713.78363616034</v>
      </c>
      <c r="E40" s="81">
        <v>424796.88762654754</v>
      </c>
      <c r="F40" s="81">
        <v>205299.522309569</v>
      </c>
      <c r="G40" s="81">
        <f t="shared" si="8"/>
        <v>4322699.0840706043</v>
      </c>
      <c r="H40" s="298">
        <v>18</v>
      </c>
      <c r="I40" s="296" t="s">
        <v>167</v>
      </c>
      <c r="J40" s="296">
        <f t="shared" si="9"/>
        <v>240149.94911503358</v>
      </c>
      <c r="K40" s="148" t="s">
        <v>170</v>
      </c>
      <c r="L40" s="84">
        <v>3896120.1100915824</v>
      </c>
      <c r="M40" s="81">
        <v>284303.29889660585</v>
      </c>
      <c r="N40" s="81">
        <v>477412.54056022852</v>
      </c>
      <c r="O40" s="81">
        <v>270452.91760175594</v>
      </c>
      <c r="P40" s="81">
        <f t="shared" si="10"/>
        <v>4928288.8671501726</v>
      </c>
      <c r="Q40" s="94">
        <v>23</v>
      </c>
      <c r="R40" s="95" t="s">
        <v>167</v>
      </c>
      <c r="S40" s="294">
        <f t="shared" si="4"/>
        <v>214273.42900652924</v>
      </c>
      <c r="T40" s="293">
        <f t="shared" si="5"/>
        <v>14.009529030396809</v>
      </c>
      <c r="U40" s="294">
        <f t="shared" si="6"/>
        <v>27.777777777777779</v>
      </c>
      <c r="V40" s="81">
        <f t="shared" si="7"/>
        <v>-10.7751511936025</v>
      </c>
      <c r="W40" s="285"/>
    </row>
    <row r="41" spans="1:23" s="286" customFormat="1" ht="18.75">
      <c r="A41" s="104" t="s">
        <v>91</v>
      </c>
      <c r="B41" s="95" t="s">
        <v>173</v>
      </c>
      <c r="C41" s="81">
        <v>11388086.269522423</v>
      </c>
      <c r="D41" s="81">
        <v>4759102.6197182862</v>
      </c>
      <c r="E41" s="81">
        <v>1405362.4581477337</v>
      </c>
      <c r="F41" s="81">
        <v>3637375.4523214167</v>
      </c>
      <c r="G41" s="81">
        <f t="shared" si="8"/>
        <v>21189926.79970986</v>
      </c>
      <c r="H41" s="298">
        <v>38</v>
      </c>
      <c r="I41" s="296" t="s">
        <v>174</v>
      </c>
      <c r="J41" s="296">
        <f t="shared" si="9"/>
        <v>557629.65262394364</v>
      </c>
      <c r="K41" s="148" t="s">
        <v>173</v>
      </c>
      <c r="L41" s="84">
        <v>12671430.405875251</v>
      </c>
      <c r="M41" s="81">
        <v>6028146.4240725292</v>
      </c>
      <c r="N41" s="81">
        <v>1576849.3771803356</v>
      </c>
      <c r="O41" s="81">
        <v>1138156.0282407231</v>
      </c>
      <c r="P41" s="81">
        <f t="shared" si="10"/>
        <v>21414582.235368837</v>
      </c>
      <c r="Q41" s="94">
        <v>45</v>
      </c>
      <c r="R41" s="95" t="s">
        <v>174</v>
      </c>
      <c r="S41" s="294">
        <f t="shared" si="4"/>
        <v>475879.60523041862</v>
      </c>
      <c r="T41" s="293">
        <f t="shared" si="5"/>
        <v>1.0601992058889627</v>
      </c>
      <c r="U41" s="294">
        <f t="shared" si="6"/>
        <v>18.421052631578945</v>
      </c>
      <c r="V41" s="81">
        <f t="shared" si="7"/>
        <v>-14.660276226138198</v>
      </c>
      <c r="W41" s="285"/>
    </row>
    <row r="42" spans="1:23" s="286" customFormat="1" ht="18.75">
      <c r="A42" s="301"/>
      <c r="B42" s="296" t="s">
        <v>175</v>
      </c>
      <c r="C42" s="81">
        <v>8799884.8446309622</v>
      </c>
      <c r="D42" s="81">
        <v>3677488.3879641304</v>
      </c>
      <c r="E42" s="81">
        <v>1085961.8994777943</v>
      </c>
      <c r="F42" s="81">
        <v>2810699.2131574587</v>
      </c>
      <c r="G42" s="81">
        <f t="shared" si="8"/>
        <v>16374034.345230347</v>
      </c>
      <c r="H42" s="298">
        <v>3</v>
      </c>
      <c r="I42" s="296" t="s">
        <v>176</v>
      </c>
      <c r="J42" s="296">
        <f t="shared" si="9"/>
        <v>5458011.4484101152</v>
      </c>
      <c r="K42" s="148" t="s">
        <v>175</v>
      </c>
      <c r="L42" s="84">
        <v>9503572.804406438</v>
      </c>
      <c r="M42" s="81">
        <v>4521109.8180543976</v>
      </c>
      <c r="N42" s="81">
        <v>1182637.0328852516</v>
      </c>
      <c r="O42" s="81">
        <v>853617.02118054219</v>
      </c>
      <c r="P42" s="81">
        <f t="shared" si="10"/>
        <v>16060936.676526628</v>
      </c>
      <c r="Q42" s="94">
        <v>5</v>
      </c>
      <c r="R42" s="95" t="s">
        <v>176</v>
      </c>
      <c r="S42" s="294">
        <f t="shared" si="4"/>
        <v>3212187.3353053257</v>
      </c>
      <c r="T42" s="293">
        <f t="shared" si="5"/>
        <v>-1.9121595942842364</v>
      </c>
      <c r="U42" s="294">
        <f t="shared" si="6"/>
        <v>66.666666666666657</v>
      </c>
      <c r="V42" s="81">
        <f t="shared" si="7"/>
        <v>-41.147295756570543</v>
      </c>
      <c r="W42" s="285"/>
    </row>
    <row r="43" spans="1:23" s="286" customFormat="1" ht="18.75">
      <c r="A43" s="301"/>
      <c r="B43" s="296" t="s">
        <v>177</v>
      </c>
      <c r="C43" s="81">
        <v>7764604.2746743783</v>
      </c>
      <c r="D43" s="81">
        <v>3244842.695262468</v>
      </c>
      <c r="E43" s="81">
        <v>958201.67600981856</v>
      </c>
      <c r="F43" s="81">
        <v>2480028.7174918754</v>
      </c>
      <c r="G43" s="81">
        <f t="shared" si="8"/>
        <v>14447677.363438539</v>
      </c>
      <c r="H43" s="298">
        <v>13</v>
      </c>
      <c r="I43" s="296" t="s">
        <v>178</v>
      </c>
      <c r="J43" s="296">
        <f t="shared" si="9"/>
        <v>1111359.79718758</v>
      </c>
      <c r="K43" s="148" t="s">
        <v>177</v>
      </c>
      <c r="L43" s="84">
        <v>8447620.2705834992</v>
      </c>
      <c r="M43" s="305">
        <v>4018764.2827150198</v>
      </c>
      <c r="N43" s="81">
        <v>1051232.9181202236</v>
      </c>
      <c r="O43" s="81">
        <v>758770.68549381534</v>
      </c>
      <c r="P43" s="81">
        <f t="shared" si="10"/>
        <v>14276388.156912558</v>
      </c>
      <c r="Q43" s="94">
        <v>13</v>
      </c>
      <c r="R43" s="95" t="s">
        <v>178</v>
      </c>
      <c r="S43" s="294">
        <f t="shared" si="4"/>
        <v>1098183.7043778892</v>
      </c>
      <c r="T43" s="293">
        <f t="shared" si="5"/>
        <v>-1.1855829986863349</v>
      </c>
      <c r="U43" s="294">
        <f t="shared" si="6"/>
        <v>0</v>
      </c>
      <c r="V43" s="81">
        <f t="shared" si="7"/>
        <v>-1.1855829986863331</v>
      </c>
      <c r="W43" s="285"/>
    </row>
    <row r="44" spans="1:23" s="286" customFormat="1" ht="18.75">
      <c r="A44" s="304"/>
      <c r="B44" s="296" t="s">
        <v>179</v>
      </c>
      <c r="C44" s="81">
        <v>8282244.5596526703</v>
      </c>
      <c r="D44" s="81">
        <v>3461165.5416132994</v>
      </c>
      <c r="E44" s="81">
        <v>1022081.7877438065</v>
      </c>
      <c r="F44" s="81">
        <v>2645363.9653246668</v>
      </c>
      <c r="G44" s="81">
        <f t="shared" si="8"/>
        <v>15410855.854334444</v>
      </c>
      <c r="H44" s="298">
        <v>152</v>
      </c>
      <c r="I44" s="296" t="s">
        <v>180</v>
      </c>
      <c r="J44" s="296">
        <f t="shared" si="9"/>
        <v>101387.20956798976</v>
      </c>
      <c r="K44" s="148" t="s">
        <v>179</v>
      </c>
      <c r="L44" s="84">
        <v>8447620.2705834992</v>
      </c>
      <c r="M44" s="81">
        <v>4018764.2827150198</v>
      </c>
      <c r="N44" s="81">
        <v>1051232.9181202236</v>
      </c>
      <c r="O44" s="81">
        <v>758770.68549381534</v>
      </c>
      <c r="P44" s="81">
        <f t="shared" si="10"/>
        <v>14276388.156912558</v>
      </c>
      <c r="Q44" s="94">
        <v>152</v>
      </c>
      <c r="R44" s="95" t="s">
        <v>180</v>
      </c>
      <c r="S44" s="294">
        <f t="shared" si="4"/>
        <v>93923.606295477352</v>
      </c>
      <c r="T44" s="293">
        <f t="shared" si="5"/>
        <v>-7.3614840612684516</v>
      </c>
      <c r="U44" s="294">
        <f t="shared" si="6"/>
        <v>0</v>
      </c>
      <c r="V44" s="81">
        <f t="shared" si="7"/>
        <v>-7.3614840612684525</v>
      </c>
      <c r="W44" s="285"/>
    </row>
    <row r="45" spans="1:23" s="286" customFormat="1" ht="18.75">
      <c r="A45" s="299"/>
      <c r="B45" s="138" t="s">
        <v>181</v>
      </c>
      <c r="C45" s="81">
        <v>2070561.1399131676</v>
      </c>
      <c r="D45" s="81">
        <v>865291.38540332485</v>
      </c>
      <c r="E45" s="81">
        <v>255520.44693595162</v>
      </c>
      <c r="F45" s="81">
        <v>661340.9913311667</v>
      </c>
      <c r="G45" s="81">
        <f t="shared" si="8"/>
        <v>3852713.963583611</v>
      </c>
      <c r="H45" s="298">
        <v>1</v>
      </c>
      <c r="I45" s="296" t="s">
        <v>141</v>
      </c>
      <c r="J45" s="296">
        <f t="shared" si="9"/>
        <v>3852713.963583611</v>
      </c>
      <c r="K45" s="148" t="s">
        <v>181</v>
      </c>
      <c r="L45" s="84">
        <v>3167857.6014688127</v>
      </c>
      <c r="M45" s="81">
        <v>1507036.6060181323</v>
      </c>
      <c r="N45" s="81">
        <v>394212.34429508389</v>
      </c>
      <c r="O45" s="81">
        <v>284539.00706018077</v>
      </c>
      <c r="P45" s="81">
        <f t="shared" si="10"/>
        <v>5353645.5588422092</v>
      </c>
      <c r="Q45" s="94">
        <v>1</v>
      </c>
      <c r="R45" s="95" t="s">
        <v>141</v>
      </c>
      <c r="S45" s="294">
        <f t="shared" si="4"/>
        <v>5353645.5588422092</v>
      </c>
      <c r="T45" s="293">
        <f t="shared" si="5"/>
        <v>38.957773908097323</v>
      </c>
      <c r="U45" s="294">
        <f t="shared" si="6"/>
        <v>0</v>
      </c>
      <c r="V45" s="81">
        <f t="shared" si="7"/>
        <v>38.957773908097323</v>
      </c>
      <c r="W45" s="285"/>
    </row>
    <row r="46" spans="1:23" s="286" customFormat="1" ht="37.5">
      <c r="A46" s="104" t="s">
        <v>92</v>
      </c>
      <c r="B46" s="306" t="s">
        <v>246</v>
      </c>
      <c r="C46" s="305">
        <v>14057461.535809219</v>
      </c>
      <c r="D46" s="305">
        <v>4035590.0012582499</v>
      </c>
      <c r="E46" s="305">
        <v>1805357.3917904543</v>
      </c>
      <c r="F46" s="81">
        <v>1040647.5855725454</v>
      </c>
      <c r="G46" s="81">
        <f t="shared" si="8"/>
        <v>20939056.514430467</v>
      </c>
      <c r="H46" s="298">
        <v>28</v>
      </c>
      <c r="I46" s="296" t="s">
        <v>184</v>
      </c>
      <c r="J46" s="296">
        <f t="shared" si="9"/>
        <v>747823.44694394525</v>
      </c>
      <c r="K46" s="153" t="s">
        <v>247</v>
      </c>
      <c r="L46" s="84">
        <v>13238465.790079452</v>
      </c>
      <c r="M46" s="81">
        <v>3195928.739965552</v>
      </c>
      <c r="N46" s="305">
        <v>1697989.9938882824</v>
      </c>
      <c r="O46" s="81">
        <v>1239575.8723413812</v>
      </c>
      <c r="P46" s="81">
        <f t="shared" si="10"/>
        <v>19371960.396274667</v>
      </c>
      <c r="Q46" s="94">
        <v>16</v>
      </c>
      <c r="R46" s="95" t="s">
        <v>184</v>
      </c>
      <c r="S46" s="294">
        <f t="shared" si="4"/>
        <v>1210747.5247671667</v>
      </c>
      <c r="T46" s="293">
        <f t="shared" si="5"/>
        <v>-7.4840818022331224</v>
      </c>
      <c r="U46" s="294">
        <f t="shared" si="6"/>
        <v>-42.857142857142854</v>
      </c>
      <c r="V46" s="81">
        <f t="shared" si="7"/>
        <v>61.902856846092035</v>
      </c>
      <c r="W46" s="285"/>
    </row>
    <row r="47" spans="1:23" s="286" customFormat="1" ht="18.75">
      <c r="A47" s="125"/>
      <c r="B47" s="306" t="s">
        <v>185</v>
      </c>
      <c r="C47" s="305">
        <v>4016417.5816597766</v>
      </c>
      <c r="D47" s="305">
        <v>1153025.7146452144</v>
      </c>
      <c r="E47" s="305">
        <v>515816.39765441552</v>
      </c>
      <c r="F47" s="81">
        <v>297327.8815921559</v>
      </c>
      <c r="G47" s="81">
        <f t="shared" si="8"/>
        <v>5982587.575551562</v>
      </c>
      <c r="H47" s="298">
        <v>5</v>
      </c>
      <c r="I47" s="296" t="s">
        <v>186</v>
      </c>
      <c r="J47" s="296">
        <f t="shared" si="9"/>
        <v>1196517.5151103125</v>
      </c>
      <c r="K47" s="159" t="s">
        <v>185</v>
      </c>
      <c r="L47" s="84">
        <v>4813987.560028892</v>
      </c>
      <c r="M47" s="81">
        <v>1162155.9054420188</v>
      </c>
      <c r="N47" s="305">
        <v>617450.90686846641</v>
      </c>
      <c r="O47" s="81">
        <v>450754.86266959313</v>
      </c>
      <c r="P47" s="81">
        <f t="shared" si="10"/>
        <v>7044349.2350089699</v>
      </c>
      <c r="Q47" s="94">
        <v>10</v>
      </c>
      <c r="R47" s="95" t="s">
        <v>186</v>
      </c>
      <c r="S47" s="294">
        <f>SUM(P47/Q47)</f>
        <v>704434.92350089701</v>
      </c>
      <c r="T47" s="293">
        <f>SUM(P47-G47)/G47*100</f>
        <v>17.747532251703298</v>
      </c>
      <c r="U47" s="294">
        <f>SUM(Q47-H47)/H47*100</f>
        <v>100</v>
      </c>
      <c r="V47" s="81">
        <f t="shared" si="7"/>
        <v>-41.126233874148355</v>
      </c>
      <c r="W47" s="285"/>
    </row>
    <row r="48" spans="1:23" s="286" customFormat="1" ht="37.5">
      <c r="A48" s="125"/>
      <c r="B48" s="306" t="s">
        <v>187</v>
      </c>
      <c r="C48" s="305">
        <v>5221342.8561577098</v>
      </c>
      <c r="D48" s="305">
        <v>1498933.4290387786</v>
      </c>
      <c r="E48" s="305">
        <v>670561.31695074018</v>
      </c>
      <c r="F48" s="81">
        <v>386526.24606980261</v>
      </c>
      <c r="G48" s="81">
        <f t="shared" si="8"/>
        <v>7777363.8482170319</v>
      </c>
      <c r="H48" s="298">
        <v>152</v>
      </c>
      <c r="I48" s="296" t="s">
        <v>188</v>
      </c>
      <c r="J48" s="296">
        <f t="shared" si="9"/>
        <v>51166.867422480471</v>
      </c>
      <c r="K48" s="159" t="s">
        <v>187</v>
      </c>
      <c r="L48" s="84">
        <v>6017484.450036115</v>
      </c>
      <c r="M48" s="81">
        <v>1452694.8818025235</v>
      </c>
      <c r="N48" s="305">
        <v>771813.63358558295</v>
      </c>
      <c r="O48" s="81">
        <v>563443.57833699137</v>
      </c>
      <c r="P48" s="81">
        <f t="shared" si="10"/>
        <v>8805436.5437612124</v>
      </c>
      <c r="Q48" s="94">
        <v>499</v>
      </c>
      <c r="R48" s="95" t="s">
        <v>188</v>
      </c>
      <c r="S48" s="294">
        <f t="shared" si="4"/>
        <v>17646.165418359142</v>
      </c>
      <c r="T48" s="293">
        <f t="shared" si="5"/>
        <v>13.218781011253153</v>
      </c>
      <c r="U48" s="294">
        <f t="shared" si="6"/>
        <v>228.28947368421052</v>
      </c>
      <c r="V48" s="81">
        <f t="shared" si="7"/>
        <v>-65.512515603786611</v>
      </c>
      <c r="W48" s="285"/>
    </row>
    <row r="49" spans="1:23" s="286" customFormat="1" ht="18.75">
      <c r="A49" s="107"/>
      <c r="B49" s="306" t="s">
        <v>189</v>
      </c>
      <c r="C49" s="305">
        <v>6024626.3724896656</v>
      </c>
      <c r="D49" s="305">
        <v>1729538.5719678213</v>
      </c>
      <c r="E49" s="305">
        <v>773724.59648162336</v>
      </c>
      <c r="F49" s="81">
        <v>445991.82238823379</v>
      </c>
      <c r="G49" s="81">
        <f t="shared" si="8"/>
        <v>8973881.3633273449</v>
      </c>
      <c r="H49" s="298">
        <v>297</v>
      </c>
      <c r="I49" s="296" t="s">
        <v>190</v>
      </c>
      <c r="J49" s="296">
        <f t="shared" si="9"/>
        <v>30215.088765411936</v>
      </c>
      <c r="K49" s="159" t="s">
        <v>189</v>
      </c>
      <c r="L49" s="84">
        <v>6418650.0800385224</v>
      </c>
      <c r="M49" s="81">
        <v>1549541.2072560252</v>
      </c>
      <c r="N49" s="305">
        <v>823267.87582462188</v>
      </c>
      <c r="O49" s="81">
        <v>601006.48355945747</v>
      </c>
      <c r="P49" s="81">
        <f t="shared" si="10"/>
        <v>9392465.6466786284</v>
      </c>
      <c r="Q49" s="94">
        <v>414</v>
      </c>
      <c r="R49" s="95" t="s">
        <v>190</v>
      </c>
      <c r="S49" s="294">
        <f t="shared" si="4"/>
        <v>22687.115088595721</v>
      </c>
      <c r="T49" s="293">
        <f t="shared" si="5"/>
        <v>4.6644731126251529</v>
      </c>
      <c r="U49" s="294">
        <f t="shared" si="6"/>
        <v>39.393939393939391</v>
      </c>
      <c r="V49" s="81">
        <f t="shared" si="7"/>
        <v>-24.914617114855865</v>
      </c>
      <c r="W49" s="285"/>
    </row>
    <row r="50" spans="1:23" s="286" customFormat="1" ht="18.75">
      <c r="A50" s="104" t="s">
        <v>93</v>
      </c>
      <c r="B50" s="296" t="s">
        <v>192</v>
      </c>
      <c r="C50" s="81">
        <v>26689976.134837337</v>
      </c>
      <c r="D50" s="81">
        <v>3186014.405186228</v>
      </c>
      <c r="E50" s="81">
        <v>3481486.6535849534</v>
      </c>
      <c r="F50" s="81">
        <v>2026091.5887882269</v>
      </c>
      <c r="G50" s="81">
        <f t="shared" si="8"/>
        <v>35383568.782396749</v>
      </c>
      <c r="H50" s="298">
        <v>4</v>
      </c>
      <c r="I50" s="296" t="s">
        <v>186</v>
      </c>
      <c r="J50" s="296">
        <f t="shared" si="9"/>
        <v>8845892.1955991872</v>
      </c>
      <c r="K50" s="148" t="s">
        <v>192</v>
      </c>
      <c r="L50" s="84">
        <v>29622389.836583048</v>
      </c>
      <c r="M50" s="81">
        <v>5023103.7449720651</v>
      </c>
      <c r="N50" s="81">
        <v>3934565.5464908644</v>
      </c>
      <c r="O50" s="81">
        <v>2524227.2309497218</v>
      </c>
      <c r="P50" s="81">
        <f t="shared" si="10"/>
        <v>41104286.358995698</v>
      </c>
      <c r="Q50" s="94">
        <v>10</v>
      </c>
      <c r="R50" s="95" t="s">
        <v>186</v>
      </c>
      <c r="S50" s="294">
        <f t="shared" si="4"/>
        <v>4110428.6358995698</v>
      </c>
      <c r="T50" s="293">
        <f t="shared" si="5"/>
        <v>16.167723532299529</v>
      </c>
      <c r="U50" s="294">
        <f t="shared" si="6"/>
        <v>150</v>
      </c>
      <c r="V50" s="81">
        <f t="shared" si="7"/>
        <v>-53.532910587080181</v>
      </c>
      <c r="W50" s="285"/>
    </row>
    <row r="51" spans="1:23" s="286" customFormat="1" ht="18.75">
      <c r="A51" s="299"/>
      <c r="B51" s="296" t="s">
        <v>193</v>
      </c>
      <c r="C51" s="81">
        <v>17793317.423224889</v>
      </c>
      <c r="D51" s="81">
        <v>2124009.6034574853</v>
      </c>
      <c r="E51" s="81">
        <v>2320991.1023899689</v>
      </c>
      <c r="F51" s="81">
        <v>1350727.725858818</v>
      </c>
      <c r="G51" s="81">
        <f t="shared" si="8"/>
        <v>23589045.854931161</v>
      </c>
      <c r="H51" s="307">
        <v>30</v>
      </c>
      <c r="I51" s="296" t="s">
        <v>194</v>
      </c>
      <c r="J51" s="296">
        <f t="shared" si="9"/>
        <v>786301.52849770535</v>
      </c>
      <c r="K51" s="148" t="s">
        <v>193</v>
      </c>
      <c r="L51" s="84">
        <v>19748259.891055364</v>
      </c>
      <c r="M51" s="81">
        <v>3348735.8299813764</v>
      </c>
      <c r="N51" s="81">
        <v>2623043.6976605761</v>
      </c>
      <c r="O51" s="81">
        <v>1682818.1539664811</v>
      </c>
      <c r="P51" s="81">
        <f t="shared" si="10"/>
        <v>27402857.572663799</v>
      </c>
      <c r="Q51" s="94">
        <v>30</v>
      </c>
      <c r="R51" s="95" t="s">
        <v>194</v>
      </c>
      <c r="S51" s="294">
        <f t="shared" si="4"/>
        <v>913428.58575545996</v>
      </c>
      <c r="T51" s="293">
        <f t="shared" si="5"/>
        <v>16.167723532299554</v>
      </c>
      <c r="U51" s="294">
        <f t="shared" si="6"/>
        <v>0</v>
      </c>
      <c r="V51" s="81">
        <f t="shared" si="7"/>
        <v>16.167723532299558</v>
      </c>
      <c r="W51" s="285"/>
    </row>
    <row r="52" spans="1:23" s="286" customFormat="1" ht="18.75">
      <c r="A52" s="75" t="s">
        <v>94</v>
      </c>
      <c r="B52" s="296" t="s">
        <v>248</v>
      </c>
      <c r="C52" s="81">
        <v>48265450.798233576</v>
      </c>
      <c r="D52" s="81">
        <v>22689095.869218156</v>
      </c>
      <c r="E52" s="81">
        <v>5881009.7968341177</v>
      </c>
      <c r="F52" s="81">
        <v>5524047.3882152252</v>
      </c>
      <c r="G52" s="81">
        <f t="shared" si="8"/>
        <v>82359603.852501079</v>
      </c>
      <c r="H52" s="298">
        <v>1102</v>
      </c>
      <c r="I52" s="296" t="s">
        <v>197</v>
      </c>
      <c r="J52" s="296">
        <f t="shared" si="9"/>
        <v>74736.482624774115</v>
      </c>
      <c r="K52" s="75" t="s">
        <v>248</v>
      </c>
      <c r="L52" s="84">
        <v>49486822.7071587</v>
      </c>
      <c r="M52" s="81">
        <v>25326402.040523671</v>
      </c>
      <c r="N52" s="81">
        <v>6283892.3753600447</v>
      </c>
      <c r="O52" s="81">
        <v>6611071.3191540325</v>
      </c>
      <c r="P52" s="81">
        <f t="shared" si="10"/>
        <v>87708188.442196444</v>
      </c>
      <c r="Q52" s="94">
        <v>1181</v>
      </c>
      <c r="R52" s="95" t="s">
        <v>197</v>
      </c>
      <c r="S52" s="294">
        <f t="shared" si="4"/>
        <v>74266.035937507579</v>
      </c>
      <c r="T52" s="293">
        <f t="shared" si="5"/>
        <v>6.4941844539153148</v>
      </c>
      <c r="U52" s="294">
        <f t="shared" si="6"/>
        <v>7.1687840290381128</v>
      </c>
      <c r="V52" s="81">
        <f t="shared" si="7"/>
        <v>-0.62947394732032735</v>
      </c>
      <c r="W52" s="285"/>
    </row>
    <row r="53" spans="1:23" s="286" customFormat="1" ht="18.75">
      <c r="A53" s="75" t="s">
        <v>95</v>
      </c>
      <c r="B53" s="296" t="s">
        <v>198</v>
      </c>
      <c r="C53" s="81">
        <v>30897736.128541242</v>
      </c>
      <c r="D53" s="81">
        <v>13987117.83256329</v>
      </c>
      <c r="E53" s="81">
        <v>3617872.9014832848</v>
      </c>
      <c r="F53" s="81">
        <v>11154339.74895996</v>
      </c>
      <c r="G53" s="81">
        <f t="shared" si="8"/>
        <v>59657066.611547776</v>
      </c>
      <c r="H53" s="300">
        <v>22204811</v>
      </c>
      <c r="I53" s="296" t="s">
        <v>199</v>
      </c>
      <c r="J53" s="296">
        <f t="shared" si="9"/>
        <v>2.6866730192636079</v>
      </c>
      <c r="K53" s="75" t="s">
        <v>198</v>
      </c>
      <c r="L53" s="84">
        <v>29407494.43824549</v>
      </c>
      <c r="M53" s="81">
        <v>13339699.681819646</v>
      </c>
      <c r="N53" s="81">
        <v>3329224.5583102093</v>
      </c>
      <c r="O53" s="81">
        <v>3418224.3752444144</v>
      </c>
      <c r="P53" s="81">
        <f t="shared" si="10"/>
        <v>49494643.053619765</v>
      </c>
      <c r="Q53" s="94">
        <v>24041656</v>
      </c>
      <c r="R53" s="95" t="s">
        <v>199</v>
      </c>
      <c r="S53" s="294">
        <f t="shared" si="4"/>
        <v>2.0587035707365486</v>
      </c>
      <c r="T53" s="293">
        <f t="shared" si="5"/>
        <v>-17.034735589833506</v>
      </c>
      <c r="U53" s="294">
        <f t="shared" si="6"/>
        <v>8.2722838757780917</v>
      </c>
      <c r="V53" s="81">
        <f t="shared" si="7"/>
        <v>-23.373497408299425</v>
      </c>
      <c r="W53" s="285"/>
    </row>
    <row r="54" spans="1:23" s="90" customFormat="1" ht="18.75">
      <c r="A54" s="104" t="s">
        <v>96</v>
      </c>
      <c r="B54" s="296" t="s">
        <v>200</v>
      </c>
      <c r="C54" s="81">
        <v>10106767.337057414</v>
      </c>
      <c r="D54" s="81">
        <v>3004076.6395025197</v>
      </c>
      <c r="E54" s="81">
        <v>1177039.1315354744</v>
      </c>
      <c r="F54" s="81">
        <v>695273.37290859211</v>
      </c>
      <c r="G54" s="81">
        <f t="shared" si="8"/>
        <v>14983156.481004</v>
      </c>
      <c r="H54" s="298">
        <v>3</v>
      </c>
      <c r="I54" s="296" t="s">
        <v>201</v>
      </c>
      <c r="J54" s="296">
        <f t="shared" si="9"/>
        <v>4994385.4936680002</v>
      </c>
      <c r="K54" s="75" t="s">
        <v>200</v>
      </c>
      <c r="L54" s="84">
        <v>9889145.3639512509</v>
      </c>
      <c r="M54" s="308">
        <v>2364046.8665900147</v>
      </c>
      <c r="N54" s="81">
        <v>1196377.8730884911</v>
      </c>
      <c r="O54" s="81">
        <v>743745.52340482874</v>
      </c>
      <c r="P54" s="81">
        <f t="shared" si="10"/>
        <v>14193315.627034586</v>
      </c>
      <c r="Q54" s="94">
        <v>2</v>
      </c>
      <c r="R54" s="95" t="s">
        <v>201</v>
      </c>
      <c r="S54" s="294">
        <f t="shared" si="4"/>
        <v>7096657.813517293</v>
      </c>
      <c r="T54" s="293">
        <f t="shared" si="5"/>
        <v>-5.2715250953348365</v>
      </c>
      <c r="U54" s="294">
        <f t="shared" si="6"/>
        <v>-33.333333333333329</v>
      </c>
      <c r="V54" s="81">
        <f t="shared" si="7"/>
        <v>42.092712356997737</v>
      </c>
      <c r="W54" s="285"/>
    </row>
    <row r="55" spans="1:23" s="90" customFormat="1" ht="18.75">
      <c r="A55" s="107"/>
      <c r="B55" s="302" t="s">
        <v>202</v>
      </c>
      <c r="C55" s="145">
        <v>6737844.8913716087</v>
      </c>
      <c r="D55" s="145">
        <v>2002717.7596683467</v>
      </c>
      <c r="E55" s="145">
        <v>784692.754356983</v>
      </c>
      <c r="F55" s="145">
        <v>463515.58193906135</v>
      </c>
      <c r="G55" s="145">
        <f t="shared" si="8"/>
        <v>9988770.9873360004</v>
      </c>
      <c r="H55" s="309">
        <v>6</v>
      </c>
      <c r="I55" s="302" t="s">
        <v>203</v>
      </c>
      <c r="J55" s="302">
        <f t="shared" si="9"/>
        <v>1664795.1645560001</v>
      </c>
      <c r="K55" s="150" t="s">
        <v>202</v>
      </c>
      <c r="L55" s="310">
        <v>6592763.5759675</v>
      </c>
      <c r="M55" s="311">
        <v>1576031.2443933431</v>
      </c>
      <c r="N55" s="312">
        <v>797585.24872566084</v>
      </c>
      <c r="O55" s="312">
        <v>495830.34893655247</v>
      </c>
      <c r="P55" s="312">
        <f t="shared" si="10"/>
        <v>9462210.4180230554</v>
      </c>
      <c r="Q55" s="313">
        <v>5</v>
      </c>
      <c r="R55" s="314" t="s">
        <v>203</v>
      </c>
      <c r="S55" s="315">
        <f>SUM(P55/Q55)</f>
        <v>1892442.083604611</v>
      </c>
      <c r="T55" s="316">
        <f>SUM(P55-G55)/G55*100</f>
        <v>-5.2715250953348605</v>
      </c>
      <c r="U55" s="315">
        <f>SUM(Q55-H55)/H55*100</f>
        <v>-16.666666666666664</v>
      </c>
      <c r="V55" s="145">
        <f t="shared" si="7"/>
        <v>13.674169885598156</v>
      </c>
      <c r="W55" s="285"/>
    </row>
    <row r="56" spans="1:23" s="286" customFormat="1" ht="18.75">
      <c r="A56" s="104" t="s">
        <v>97</v>
      </c>
      <c r="B56" s="317" t="s">
        <v>205</v>
      </c>
      <c r="C56" s="81">
        <v>526947032.13357115</v>
      </c>
      <c r="D56" s="81">
        <v>44307888.127251774</v>
      </c>
      <c r="E56" s="81">
        <v>9063982.3041139543</v>
      </c>
      <c r="F56" s="81">
        <v>23501134.602378778</v>
      </c>
      <c r="G56" s="81">
        <f t="shared" si="8"/>
        <v>603820037.1673156</v>
      </c>
      <c r="H56" s="298">
        <v>1</v>
      </c>
      <c r="I56" s="296" t="s">
        <v>206</v>
      </c>
      <c r="J56" s="296">
        <f>SUM(G56/H56)</f>
        <v>603820037.1673156</v>
      </c>
      <c r="K56" s="318" t="s">
        <v>205</v>
      </c>
      <c r="L56" s="132">
        <v>489241891.90171278</v>
      </c>
      <c r="M56" s="81">
        <v>100827347.93111461</v>
      </c>
      <c r="N56" s="137">
        <v>9707558.346961163</v>
      </c>
      <c r="O56" s="137">
        <v>10456146.203070704</v>
      </c>
      <c r="P56" s="137">
        <f t="shared" si="10"/>
        <v>610232944.38285923</v>
      </c>
      <c r="Q56" s="135">
        <v>1</v>
      </c>
      <c r="R56" s="136" t="s">
        <v>206</v>
      </c>
      <c r="S56" s="294">
        <f t="shared" si="4"/>
        <v>610232944.38285923</v>
      </c>
      <c r="T56" s="293">
        <f t="shared" si="5"/>
        <v>1.0620560466373929</v>
      </c>
      <c r="U56" s="293">
        <f>SUM(Q56-H56)/H56*100</f>
        <v>0</v>
      </c>
      <c r="V56" s="81">
        <f t="shared" si="7"/>
        <v>1.0620560466373929</v>
      </c>
      <c r="W56" s="285"/>
    </row>
    <row r="57" spans="1:23" s="286" customFormat="1" ht="18.75">
      <c r="A57" s="299"/>
      <c r="B57" s="296" t="s">
        <v>249</v>
      </c>
      <c r="C57" s="319">
        <v>128673112.49773251</v>
      </c>
      <c r="D57" s="319">
        <v>10819368.031073106</v>
      </c>
      <c r="E57" s="319">
        <v>2213298.0044929422</v>
      </c>
      <c r="F57" s="319">
        <v>5738649.1470924914</v>
      </c>
      <c r="G57" s="81">
        <f t="shared" si="8"/>
        <v>147444427.68039104</v>
      </c>
      <c r="H57" s="320">
        <v>21476</v>
      </c>
      <c r="I57" s="95" t="s">
        <v>208</v>
      </c>
      <c r="J57" s="296">
        <f t="shared" si="9"/>
        <v>6865.5442205434456</v>
      </c>
      <c r="K57" s="296" t="s">
        <v>207</v>
      </c>
      <c r="L57" s="84">
        <v>121586742.36610614</v>
      </c>
      <c r="M57" s="308">
        <v>25057684.101223752</v>
      </c>
      <c r="N57" s="81">
        <v>2412529.2933276263</v>
      </c>
      <c r="O57" s="81">
        <v>2598568.8788696425</v>
      </c>
      <c r="P57" s="81">
        <f t="shared" si="10"/>
        <v>151655524.63952717</v>
      </c>
      <c r="Q57" s="94">
        <v>21540</v>
      </c>
      <c r="R57" s="95" t="s">
        <v>208</v>
      </c>
      <c r="S57" s="294">
        <f t="shared" si="4"/>
        <v>7040.6464549455513</v>
      </c>
      <c r="T57" s="293">
        <f t="shared" si="5"/>
        <v>2.8560570415481163</v>
      </c>
      <c r="U57" s="294">
        <f t="shared" si="6"/>
        <v>0.29800707766809459</v>
      </c>
      <c r="V57" s="81">
        <f t="shared" si="7"/>
        <v>2.5504494440244891</v>
      </c>
      <c r="W57" s="285"/>
    </row>
    <row r="58" spans="1:23" s="264" customFormat="1" ht="18.75">
      <c r="G58" s="321"/>
      <c r="H58" s="321"/>
      <c r="I58" s="322"/>
      <c r="L58" s="323"/>
      <c r="M58" s="323"/>
      <c r="N58" s="324"/>
      <c r="O58" s="324"/>
      <c r="P58" s="324"/>
      <c r="Q58" s="321"/>
      <c r="R58" s="325"/>
      <c r="U58" s="321"/>
      <c r="V58" s="321"/>
      <c r="W58" s="321"/>
    </row>
    <row r="59" spans="1:23" s="264" customFormat="1" ht="18.75">
      <c r="G59" s="321"/>
      <c r="H59" s="321"/>
      <c r="I59" s="322"/>
      <c r="L59" s="323"/>
      <c r="M59" s="323"/>
      <c r="N59" s="323"/>
      <c r="O59" s="323"/>
      <c r="P59" s="324"/>
      <c r="Q59" s="321"/>
      <c r="V59" s="321"/>
      <c r="W59" s="321"/>
    </row>
    <row r="60" spans="1:23" s="264" customFormat="1" ht="18.75">
      <c r="G60" s="321"/>
      <c r="H60" s="321"/>
      <c r="I60" s="322"/>
      <c r="L60" s="323"/>
      <c r="M60" s="323"/>
      <c r="N60" s="323"/>
      <c r="O60" s="323"/>
      <c r="P60" s="324"/>
      <c r="Q60" s="321"/>
      <c r="V60" s="321"/>
      <c r="W60" s="321"/>
    </row>
    <row r="61" spans="1:23" s="264" customFormat="1" ht="18.75">
      <c r="G61" s="321"/>
      <c r="H61" s="321"/>
      <c r="I61" s="322"/>
      <c r="L61" s="323"/>
      <c r="M61" s="323"/>
      <c r="N61" s="324"/>
      <c r="O61" s="324"/>
      <c r="P61" s="324"/>
      <c r="Q61" s="321"/>
      <c r="V61" s="321"/>
      <c r="W61" s="321"/>
    </row>
  </sheetData>
  <sheetProtection password="CCC5" sheet="1" objects="1" scenarios="1"/>
  <mergeCells count="6">
    <mergeCell ref="A1:V1"/>
    <mergeCell ref="A2:B2"/>
    <mergeCell ref="A3:A4"/>
    <mergeCell ref="B3:J3"/>
    <mergeCell ref="K3:S3"/>
    <mergeCell ref="T3:V3"/>
  </mergeCells>
  <pageMargins left="0.683070866" right="0" top="6.4960630000000005E-2" bottom="0" header="0.15748031496063" footer="0.31496062992126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34"/>
  <sheetViews>
    <sheetView topLeftCell="A7" workbookViewId="0">
      <selection activeCell="C8" sqref="C8"/>
    </sheetView>
  </sheetViews>
  <sheetFormatPr defaultRowHeight="21"/>
  <cols>
    <col min="1" max="1" width="7.7109375" style="329" customWidth="1"/>
    <col min="2" max="2" width="39.28515625" style="329" bestFit="1" customWidth="1"/>
    <col min="3" max="3" width="76" style="329" bestFit="1" customWidth="1"/>
    <col min="4" max="255" width="9.140625" style="329"/>
    <col min="256" max="256" width="7.7109375" style="329" customWidth="1"/>
    <col min="257" max="257" width="41" style="329" customWidth="1"/>
    <col min="258" max="258" width="71" style="329" customWidth="1"/>
    <col min="259" max="511" width="9.140625" style="329"/>
    <col min="512" max="512" width="7.7109375" style="329" customWidth="1"/>
    <col min="513" max="513" width="41" style="329" customWidth="1"/>
    <col min="514" max="514" width="71" style="329" customWidth="1"/>
    <col min="515" max="767" width="9.140625" style="329"/>
    <col min="768" max="768" width="7.7109375" style="329" customWidth="1"/>
    <col min="769" max="769" width="41" style="329" customWidth="1"/>
    <col min="770" max="770" width="71" style="329" customWidth="1"/>
    <col min="771" max="1023" width="9.140625" style="329"/>
    <col min="1024" max="1024" width="7.7109375" style="329" customWidth="1"/>
    <col min="1025" max="1025" width="41" style="329" customWidth="1"/>
    <col min="1026" max="1026" width="71" style="329" customWidth="1"/>
    <col min="1027" max="1279" width="9.140625" style="329"/>
    <col min="1280" max="1280" width="7.7109375" style="329" customWidth="1"/>
    <col min="1281" max="1281" width="41" style="329" customWidth="1"/>
    <col min="1282" max="1282" width="71" style="329" customWidth="1"/>
    <col min="1283" max="1535" width="9.140625" style="329"/>
    <col min="1536" max="1536" width="7.7109375" style="329" customWidth="1"/>
    <col min="1537" max="1537" width="41" style="329" customWidth="1"/>
    <col min="1538" max="1538" width="71" style="329" customWidth="1"/>
    <col min="1539" max="1791" width="9.140625" style="329"/>
    <col min="1792" max="1792" width="7.7109375" style="329" customWidth="1"/>
    <col min="1793" max="1793" width="41" style="329" customWidth="1"/>
    <col min="1794" max="1794" width="71" style="329" customWidth="1"/>
    <col min="1795" max="2047" width="9.140625" style="329"/>
    <col min="2048" max="2048" width="7.7109375" style="329" customWidth="1"/>
    <col min="2049" max="2049" width="41" style="329" customWidth="1"/>
    <col min="2050" max="2050" width="71" style="329" customWidth="1"/>
    <col min="2051" max="2303" width="9.140625" style="329"/>
    <col min="2304" max="2304" width="7.7109375" style="329" customWidth="1"/>
    <col min="2305" max="2305" width="41" style="329" customWidth="1"/>
    <col min="2306" max="2306" width="71" style="329" customWidth="1"/>
    <col min="2307" max="2559" width="9.140625" style="329"/>
    <col min="2560" max="2560" width="7.7109375" style="329" customWidth="1"/>
    <col min="2561" max="2561" width="41" style="329" customWidth="1"/>
    <col min="2562" max="2562" width="71" style="329" customWidth="1"/>
    <col min="2563" max="2815" width="9.140625" style="329"/>
    <col min="2816" max="2816" width="7.7109375" style="329" customWidth="1"/>
    <col min="2817" max="2817" width="41" style="329" customWidth="1"/>
    <col min="2818" max="2818" width="71" style="329" customWidth="1"/>
    <col min="2819" max="3071" width="9.140625" style="329"/>
    <col min="3072" max="3072" width="7.7109375" style="329" customWidth="1"/>
    <col min="3073" max="3073" width="41" style="329" customWidth="1"/>
    <col min="3074" max="3074" width="71" style="329" customWidth="1"/>
    <col min="3075" max="3327" width="9.140625" style="329"/>
    <col min="3328" max="3328" width="7.7109375" style="329" customWidth="1"/>
    <col min="3329" max="3329" width="41" style="329" customWidth="1"/>
    <col min="3330" max="3330" width="71" style="329" customWidth="1"/>
    <col min="3331" max="3583" width="9.140625" style="329"/>
    <col min="3584" max="3584" width="7.7109375" style="329" customWidth="1"/>
    <col min="3585" max="3585" width="41" style="329" customWidth="1"/>
    <col min="3586" max="3586" width="71" style="329" customWidth="1"/>
    <col min="3587" max="3839" width="9.140625" style="329"/>
    <col min="3840" max="3840" width="7.7109375" style="329" customWidth="1"/>
    <col min="3841" max="3841" width="41" style="329" customWidth="1"/>
    <col min="3842" max="3842" width="71" style="329" customWidth="1"/>
    <col min="3843" max="4095" width="9.140625" style="329"/>
    <col min="4096" max="4096" width="7.7109375" style="329" customWidth="1"/>
    <col min="4097" max="4097" width="41" style="329" customWidth="1"/>
    <col min="4098" max="4098" width="71" style="329" customWidth="1"/>
    <col min="4099" max="4351" width="9.140625" style="329"/>
    <col min="4352" max="4352" width="7.7109375" style="329" customWidth="1"/>
    <col min="4353" max="4353" width="41" style="329" customWidth="1"/>
    <col min="4354" max="4354" width="71" style="329" customWidth="1"/>
    <col min="4355" max="4607" width="9.140625" style="329"/>
    <col min="4608" max="4608" width="7.7109375" style="329" customWidth="1"/>
    <col min="4609" max="4609" width="41" style="329" customWidth="1"/>
    <col min="4610" max="4610" width="71" style="329" customWidth="1"/>
    <col min="4611" max="4863" width="9.140625" style="329"/>
    <col min="4864" max="4864" width="7.7109375" style="329" customWidth="1"/>
    <col min="4865" max="4865" width="41" style="329" customWidth="1"/>
    <col min="4866" max="4866" width="71" style="329" customWidth="1"/>
    <col min="4867" max="5119" width="9.140625" style="329"/>
    <col min="5120" max="5120" width="7.7109375" style="329" customWidth="1"/>
    <col min="5121" max="5121" width="41" style="329" customWidth="1"/>
    <col min="5122" max="5122" width="71" style="329" customWidth="1"/>
    <col min="5123" max="5375" width="9.140625" style="329"/>
    <col min="5376" max="5376" width="7.7109375" style="329" customWidth="1"/>
    <col min="5377" max="5377" width="41" style="329" customWidth="1"/>
    <col min="5378" max="5378" width="71" style="329" customWidth="1"/>
    <col min="5379" max="5631" width="9.140625" style="329"/>
    <col min="5632" max="5632" width="7.7109375" style="329" customWidth="1"/>
    <col min="5633" max="5633" width="41" style="329" customWidth="1"/>
    <col min="5634" max="5634" width="71" style="329" customWidth="1"/>
    <col min="5635" max="5887" width="9.140625" style="329"/>
    <col min="5888" max="5888" width="7.7109375" style="329" customWidth="1"/>
    <col min="5889" max="5889" width="41" style="329" customWidth="1"/>
    <col min="5890" max="5890" width="71" style="329" customWidth="1"/>
    <col min="5891" max="6143" width="9.140625" style="329"/>
    <col min="6144" max="6144" width="7.7109375" style="329" customWidth="1"/>
    <col min="6145" max="6145" width="41" style="329" customWidth="1"/>
    <col min="6146" max="6146" width="71" style="329" customWidth="1"/>
    <col min="6147" max="6399" width="9.140625" style="329"/>
    <col min="6400" max="6400" width="7.7109375" style="329" customWidth="1"/>
    <col min="6401" max="6401" width="41" style="329" customWidth="1"/>
    <col min="6402" max="6402" width="71" style="329" customWidth="1"/>
    <col min="6403" max="6655" width="9.140625" style="329"/>
    <col min="6656" max="6656" width="7.7109375" style="329" customWidth="1"/>
    <col min="6657" max="6657" width="41" style="329" customWidth="1"/>
    <col min="6658" max="6658" width="71" style="329" customWidth="1"/>
    <col min="6659" max="6911" width="9.140625" style="329"/>
    <col min="6912" max="6912" width="7.7109375" style="329" customWidth="1"/>
    <col min="6913" max="6913" width="41" style="329" customWidth="1"/>
    <col min="6914" max="6914" width="71" style="329" customWidth="1"/>
    <col min="6915" max="7167" width="9.140625" style="329"/>
    <col min="7168" max="7168" width="7.7109375" style="329" customWidth="1"/>
    <col min="7169" max="7169" width="41" style="329" customWidth="1"/>
    <col min="7170" max="7170" width="71" style="329" customWidth="1"/>
    <col min="7171" max="7423" width="9.140625" style="329"/>
    <col min="7424" max="7424" width="7.7109375" style="329" customWidth="1"/>
    <col min="7425" max="7425" width="41" style="329" customWidth="1"/>
    <col min="7426" max="7426" width="71" style="329" customWidth="1"/>
    <col min="7427" max="7679" width="9.140625" style="329"/>
    <col min="7680" max="7680" width="7.7109375" style="329" customWidth="1"/>
    <col min="7681" max="7681" width="41" style="329" customWidth="1"/>
    <col min="7682" max="7682" width="71" style="329" customWidth="1"/>
    <col min="7683" max="7935" width="9.140625" style="329"/>
    <col min="7936" max="7936" width="7.7109375" style="329" customWidth="1"/>
    <col min="7937" max="7937" width="41" style="329" customWidth="1"/>
    <col min="7938" max="7938" width="71" style="329" customWidth="1"/>
    <col min="7939" max="8191" width="9.140625" style="329"/>
    <col min="8192" max="8192" width="7.7109375" style="329" customWidth="1"/>
    <col min="8193" max="8193" width="41" style="329" customWidth="1"/>
    <col min="8194" max="8194" width="71" style="329" customWidth="1"/>
    <col min="8195" max="8447" width="9.140625" style="329"/>
    <col min="8448" max="8448" width="7.7109375" style="329" customWidth="1"/>
    <col min="8449" max="8449" width="41" style="329" customWidth="1"/>
    <col min="8450" max="8450" width="71" style="329" customWidth="1"/>
    <col min="8451" max="8703" width="9.140625" style="329"/>
    <col min="8704" max="8704" width="7.7109375" style="329" customWidth="1"/>
    <col min="8705" max="8705" width="41" style="329" customWidth="1"/>
    <col min="8706" max="8706" width="71" style="329" customWidth="1"/>
    <col min="8707" max="8959" width="9.140625" style="329"/>
    <col min="8960" max="8960" width="7.7109375" style="329" customWidth="1"/>
    <col min="8961" max="8961" width="41" style="329" customWidth="1"/>
    <col min="8962" max="8962" width="71" style="329" customWidth="1"/>
    <col min="8963" max="9215" width="9.140625" style="329"/>
    <col min="9216" max="9216" width="7.7109375" style="329" customWidth="1"/>
    <col min="9217" max="9217" width="41" style="329" customWidth="1"/>
    <col min="9218" max="9218" width="71" style="329" customWidth="1"/>
    <col min="9219" max="9471" width="9.140625" style="329"/>
    <col min="9472" max="9472" width="7.7109375" style="329" customWidth="1"/>
    <col min="9473" max="9473" width="41" style="329" customWidth="1"/>
    <col min="9474" max="9474" width="71" style="329" customWidth="1"/>
    <col min="9475" max="9727" width="9.140625" style="329"/>
    <col min="9728" max="9728" width="7.7109375" style="329" customWidth="1"/>
    <col min="9729" max="9729" width="41" style="329" customWidth="1"/>
    <col min="9730" max="9730" width="71" style="329" customWidth="1"/>
    <col min="9731" max="9983" width="9.140625" style="329"/>
    <col min="9984" max="9984" width="7.7109375" style="329" customWidth="1"/>
    <col min="9985" max="9985" width="41" style="329" customWidth="1"/>
    <col min="9986" max="9986" width="71" style="329" customWidth="1"/>
    <col min="9987" max="10239" width="9.140625" style="329"/>
    <col min="10240" max="10240" width="7.7109375" style="329" customWidth="1"/>
    <col min="10241" max="10241" width="41" style="329" customWidth="1"/>
    <col min="10242" max="10242" width="71" style="329" customWidth="1"/>
    <col min="10243" max="10495" width="9.140625" style="329"/>
    <col min="10496" max="10496" width="7.7109375" style="329" customWidth="1"/>
    <col min="10497" max="10497" width="41" style="329" customWidth="1"/>
    <col min="10498" max="10498" width="71" style="329" customWidth="1"/>
    <col min="10499" max="10751" width="9.140625" style="329"/>
    <col min="10752" max="10752" width="7.7109375" style="329" customWidth="1"/>
    <col min="10753" max="10753" width="41" style="329" customWidth="1"/>
    <col min="10754" max="10754" width="71" style="329" customWidth="1"/>
    <col min="10755" max="11007" width="9.140625" style="329"/>
    <col min="11008" max="11008" width="7.7109375" style="329" customWidth="1"/>
    <col min="11009" max="11009" width="41" style="329" customWidth="1"/>
    <col min="11010" max="11010" width="71" style="329" customWidth="1"/>
    <col min="11011" max="11263" width="9.140625" style="329"/>
    <col min="11264" max="11264" width="7.7109375" style="329" customWidth="1"/>
    <col min="11265" max="11265" width="41" style="329" customWidth="1"/>
    <col min="11266" max="11266" width="71" style="329" customWidth="1"/>
    <col min="11267" max="11519" width="9.140625" style="329"/>
    <col min="11520" max="11520" width="7.7109375" style="329" customWidth="1"/>
    <col min="11521" max="11521" width="41" style="329" customWidth="1"/>
    <col min="11522" max="11522" width="71" style="329" customWidth="1"/>
    <col min="11523" max="11775" width="9.140625" style="329"/>
    <col min="11776" max="11776" width="7.7109375" style="329" customWidth="1"/>
    <col min="11777" max="11777" width="41" style="329" customWidth="1"/>
    <col min="11778" max="11778" width="71" style="329" customWidth="1"/>
    <col min="11779" max="12031" width="9.140625" style="329"/>
    <col min="12032" max="12032" width="7.7109375" style="329" customWidth="1"/>
    <col min="12033" max="12033" width="41" style="329" customWidth="1"/>
    <col min="12034" max="12034" width="71" style="329" customWidth="1"/>
    <col min="12035" max="12287" width="9.140625" style="329"/>
    <col min="12288" max="12288" width="7.7109375" style="329" customWidth="1"/>
    <col min="12289" max="12289" width="41" style="329" customWidth="1"/>
    <col min="12290" max="12290" width="71" style="329" customWidth="1"/>
    <col min="12291" max="12543" width="9.140625" style="329"/>
    <col min="12544" max="12544" width="7.7109375" style="329" customWidth="1"/>
    <col min="12545" max="12545" width="41" style="329" customWidth="1"/>
    <col min="12546" max="12546" width="71" style="329" customWidth="1"/>
    <col min="12547" max="12799" width="9.140625" style="329"/>
    <col min="12800" max="12800" width="7.7109375" style="329" customWidth="1"/>
    <col min="12801" max="12801" width="41" style="329" customWidth="1"/>
    <col min="12802" max="12802" width="71" style="329" customWidth="1"/>
    <col min="12803" max="13055" width="9.140625" style="329"/>
    <col min="13056" max="13056" width="7.7109375" style="329" customWidth="1"/>
    <col min="13057" max="13057" width="41" style="329" customWidth="1"/>
    <col min="13058" max="13058" width="71" style="329" customWidth="1"/>
    <col min="13059" max="13311" width="9.140625" style="329"/>
    <col min="13312" max="13312" width="7.7109375" style="329" customWidth="1"/>
    <col min="13313" max="13313" width="41" style="329" customWidth="1"/>
    <col min="13314" max="13314" width="71" style="329" customWidth="1"/>
    <col min="13315" max="13567" width="9.140625" style="329"/>
    <col min="13568" max="13568" width="7.7109375" style="329" customWidth="1"/>
    <col min="13569" max="13569" width="41" style="329" customWidth="1"/>
    <col min="13570" max="13570" width="71" style="329" customWidth="1"/>
    <col min="13571" max="13823" width="9.140625" style="329"/>
    <col min="13824" max="13824" width="7.7109375" style="329" customWidth="1"/>
    <col min="13825" max="13825" width="41" style="329" customWidth="1"/>
    <col min="13826" max="13826" width="71" style="329" customWidth="1"/>
    <col min="13827" max="14079" width="9.140625" style="329"/>
    <col min="14080" max="14080" width="7.7109375" style="329" customWidth="1"/>
    <col min="14081" max="14081" width="41" style="329" customWidth="1"/>
    <col min="14082" max="14082" width="71" style="329" customWidth="1"/>
    <col min="14083" max="14335" width="9.140625" style="329"/>
    <col min="14336" max="14336" width="7.7109375" style="329" customWidth="1"/>
    <col min="14337" max="14337" width="41" style="329" customWidth="1"/>
    <col min="14338" max="14338" width="71" style="329" customWidth="1"/>
    <col min="14339" max="14591" width="9.140625" style="329"/>
    <col min="14592" max="14592" width="7.7109375" style="329" customWidth="1"/>
    <col min="14593" max="14593" width="41" style="329" customWidth="1"/>
    <col min="14594" max="14594" width="71" style="329" customWidth="1"/>
    <col min="14595" max="14847" width="9.140625" style="329"/>
    <col min="14848" max="14848" width="7.7109375" style="329" customWidth="1"/>
    <col min="14849" max="14849" width="41" style="329" customWidth="1"/>
    <col min="14850" max="14850" width="71" style="329" customWidth="1"/>
    <col min="14851" max="15103" width="9.140625" style="329"/>
    <col min="15104" max="15104" width="7.7109375" style="329" customWidth="1"/>
    <col min="15105" max="15105" width="41" style="329" customWidth="1"/>
    <col min="15106" max="15106" width="71" style="329" customWidth="1"/>
    <col min="15107" max="15359" width="9.140625" style="329"/>
    <col min="15360" max="15360" width="7.7109375" style="329" customWidth="1"/>
    <col min="15361" max="15361" width="41" style="329" customWidth="1"/>
    <col min="15362" max="15362" width="71" style="329" customWidth="1"/>
    <col min="15363" max="15615" width="9.140625" style="329"/>
    <col min="15616" max="15616" width="7.7109375" style="329" customWidth="1"/>
    <col min="15617" max="15617" width="41" style="329" customWidth="1"/>
    <col min="15618" max="15618" width="71" style="329" customWidth="1"/>
    <col min="15619" max="15871" width="9.140625" style="329"/>
    <col min="15872" max="15872" width="7.7109375" style="329" customWidth="1"/>
    <col min="15873" max="15873" width="41" style="329" customWidth="1"/>
    <col min="15874" max="15874" width="71" style="329" customWidth="1"/>
    <col min="15875" max="16127" width="9.140625" style="329"/>
    <col min="16128" max="16128" width="7.7109375" style="329" customWidth="1"/>
    <col min="16129" max="16129" width="41" style="329" customWidth="1"/>
    <col min="16130" max="16130" width="71" style="329" customWidth="1"/>
    <col min="16131" max="16384" width="9.140625" style="329"/>
  </cols>
  <sheetData>
    <row r="1" spans="1:3">
      <c r="A1" s="328" t="s">
        <v>250</v>
      </c>
    </row>
    <row r="2" spans="1:3">
      <c r="A2" s="329" t="s">
        <v>251</v>
      </c>
    </row>
    <row r="3" spans="1:3">
      <c r="A3" s="330" t="s">
        <v>252</v>
      </c>
      <c r="B3" s="331" t="s">
        <v>102</v>
      </c>
      <c r="C3" s="331" t="s">
        <v>253</v>
      </c>
    </row>
    <row r="4" spans="1:3" ht="84">
      <c r="A4" s="330">
        <v>1</v>
      </c>
      <c r="B4" s="332" t="s">
        <v>113</v>
      </c>
      <c r="C4" s="333" t="s">
        <v>254</v>
      </c>
    </row>
    <row r="5" spans="1:3" ht="84">
      <c r="A5" s="330">
        <v>2</v>
      </c>
      <c r="B5" s="332" t="s">
        <v>114</v>
      </c>
      <c r="C5" s="334" t="s">
        <v>255</v>
      </c>
    </row>
    <row r="6" spans="1:3" ht="105">
      <c r="A6" s="330">
        <v>3</v>
      </c>
      <c r="B6" s="332" t="s">
        <v>115</v>
      </c>
      <c r="C6" s="333" t="s">
        <v>256</v>
      </c>
    </row>
    <row r="7" spans="1:3" ht="63">
      <c r="A7" s="330">
        <v>4</v>
      </c>
      <c r="B7" s="332" t="s">
        <v>116</v>
      </c>
      <c r="C7" s="333" t="s">
        <v>257</v>
      </c>
    </row>
    <row r="8" spans="1:3" ht="147">
      <c r="A8" s="330">
        <v>5</v>
      </c>
      <c r="B8" s="332" t="s">
        <v>117</v>
      </c>
      <c r="C8" s="333" t="s">
        <v>258</v>
      </c>
    </row>
    <row r="9" spans="1:3" ht="105">
      <c r="A9" s="330">
        <v>6</v>
      </c>
      <c r="B9" s="332" t="s">
        <v>118</v>
      </c>
      <c r="C9" s="333" t="s">
        <v>259</v>
      </c>
    </row>
    <row r="10" spans="1:3" ht="63">
      <c r="A10" s="330">
        <v>7</v>
      </c>
      <c r="B10" s="332" t="s">
        <v>119</v>
      </c>
      <c r="C10" s="333" t="s">
        <v>260</v>
      </c>
    </row>
    <row r="11" spans="1:3" ht="105">
      <c r="A11" s="330">
        <v>8</v>
      </c>
      <c r="B11" s="335" t="s">
        <v>120</v>
      </c>
      <c r="C11" s="333" t="s">
        <v>261</v>
      </c>
    </row>
    <row r="12" spans="1:3" ht="63">
      <c r="A12" s="330">
        <v>9</v>
      </c>
      <c r="B12" s="335" t="s">
        <v>121</v>
      </c>
      <c r="C12" s="333" t="s">
        <v>262</v>
      </c>
    </row>
    <row r="13" spans="1:3" ht="84">
      <c r="A13" s="330">
        <v>10</v>
      </c>
      <c r="B13" s="335" t="s">
        <v>124</v>
      </c>
      <c r="C13" s="336" t="s">
        <v>263</v>
      </c>
    </row>
    <row r="14" spans="1:3" ht="105">
      <c r="A14" s="330">
        <v>11</v>
      </c>
      <c r="B14" s="335" t="s">
        <v>131</v>
      </c>
      <c r="C14" s="336" t="s">
        <v>264</v>
      </c>
    </row>
    <row r="15" spans="1:3" ht="63">
      <c r="A15" s="330">
        <v>12</v>
      </c>
      <c r="B15" s="335" t="s">
        <v>133</v>
      </c>
      <c r="C15" s="336" t="s">
        <v>265</v>
      </c>
    </row>
    <row r="16" spans="1:3" ht="63">
      <c r="A16" s="330">
        <v>13</v>
      </c>
      <c r="B16" s="335" t="s">
        <v>135</v>
      </c>
      <c r="C16" s="336" t="s">
        <v>266</v>
      </c>
    </row>
    <row r="17" spans="1:3" ht="63">
      <c r="A17" s="330">
        <v>14</v>
      </c>
      <c r="B17" s="337" t="s">
        <v>140</v>
      </c>
      <c r="C17" s="338" t="s">
        <v>267</v>
      </c>
    </row>
    <row r="18" spans="1:3" ht="63">
      <c r="A18" s="330">
        <v>15</v>
      </c>
      <c r="B18" s="337" t="s">
        <v>147</v>
      </c>
      <c r="C18" s="338" t="s">
        <v>268</v>
      </c>
    </row>
    <row r="19" spans="1:3" ht="105">
      <c r="A19" s="330">
        <v>16</v>
      </c>
      <c r="B19" s="337" t="s">
        <v>149</v>
      </c>
      <c r="C19" s="338" t="s">
        <v>269</v>
      </c>
    </row>
    <row r="20" spans="1:3" ht="63">
      <c r="A20" s="330">
        <v>17</v>
      </c>
      <c r="B20" s="337" t="s">
        <v>151</v>
      </c>
      <c r="C20" s="338" t="s">
        <v>270</v>
      </c>
    </row>
    <row r="21" spans="1:3" ht="63">
      <c r="A21" s="330">
        <v>18</v>
      </c>
      <c r="B21" s="337" t="s">
        <v>153</v>
      </c>
      <c r="C21" s="338" t="s">
        <v>271</v>
      </c>
    </row>
    <row r="22" spans="1:3" ht="84">
      <c r="A22" s="330">
        <v>19</v>
      </c>
      <c r="B22" s="337" t="s">
        <v>155</v>
      </c>
      <c r="C22" s="338" t="s">
        <v>272</v>
      </c>
    </row>
    <row r="23" spans="1:3" ht="63">
      <c r="A23" s="330">
        <v>20</v>
      </c>
      <c r="B23" s="337" t="s">
        <v>159</v>
      </c>
      <c r="C23" s="338" t="s">
        <v>273</v>
      </c>
    </row>
    <row r="24" spans="1:3" ht="84">
      <c r="A24" s="330">
        <v>21</v>
      </c>
      <c r="B24" s="337" t="s">
        <v>161</v>
      </c>
      <c r="C24" s="338" t="s">
        <v>274</v>
      </c>
    </row>
    <row r="25" spans="1:3" ht="42">
      <c r="A25" s="330">
        <v>22</v>
      </c>
      <c r="B25" s="337" t="s">
        <v>168</v>
      </c>
      <c r="C25" s="338" t="s">
        <v>275</v>
      </c>
    </row>
    <row r="26" spans="1:3" ht="63">
      <c r="A26" s="330">
        <v>23</v>
      </c>
      <c r="B26" s="337" t="s">
        <v>175</v>
      </c>
      <c r="C26" s="338" t="s">
        <v>412</v>
      </c>
    </row>
    <row r="27" spans="1:3" ht="63">
      <c r="A27" s="330">
        <v>24</v>
      </c>
      <c r="B27" s="337" t="s">
        <v>181</v>
      </c>
      <c r="C27" s="338" t="s">
        <v>276</v>
      </c>
    </row>
    <row r="28" spans="1:3" ht="84">
      <c r="A28" s="330">
        <v>25</v>
      </c>
      <c r="B28" s="337" t="s">
        <v>183</v>
      </c>
      <c r="C28" s="338" t="s">
        <v>277</v>
      </c>
    </row>
    <row r="29" spans="1:3" ht="84">
      <c r="A29" s="330">
        <v>26</v>
      </c>
      <c r="B29" s="337" t="s">
        <v>185</v>
      </c>
      <c r="C29" s="338" t="s">
        <v>278</v>
      </c>
    </row>
    <row r="30" spans="1:3" ht="63">
      <c r="A30" s="330">
        <v>27</v>
      </c>
      <c r="B30" s="337" t="s">
        <v>187</v>
      </c>
      <c r="C30" s="338" t="s">
        <v>279</v>
      </c>
    </row>
    <row r="31" spans="1:3" ht="63">
      <c r="A31" s="330">
        <v>28</v>
      </c>
      <c r="B31" s="337" t="s">
        <v>189</v>
      </c>
      <c r="C31" s="338" t="s">
        <v>280</v>
      </c>
    </row>
    <row r="32" spans="1:3" ht="63">
      <c r="A32" s="330">
        <v>29</v>
      </c>
      <c r="B32" s="337" t="s">
        <v>192</v>
      </c>
      <c r="C32" s="338" t="s">
        <v>281</v>
      </c>
    </row>
    <row r="33" spans="1:3" ht="63">
      <c r="A33" s="330">
        <v>30</v>
      </c>
      <c r="B33" s="337" t="s">
        <v>198</v>
      </c>
      <c r="C33" s="338" t="s">
        <v>282</v>
      </c>
    </row>
    <row r="34" spans="1:3" ht="63">
      <c r="A34" s="330">
        <v>31</v>
      </c>
      <c r="B34" s="337" t="s">
        <v>200</v>
      </c>
      <c r="C34" s="338" t="s">
        <v>283</v>
      </c>
    </row>
  </sheetData>
  <sheetProtection password="CCC5" sheet="1" objects="1" scenarios="1"/>
  <pageMargins left="0.45" right="0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ตารางที่ 1 ต้นทุนผลผลิตรวม2563</vt:lpstr>
      <vt:lpstr>ตารางที่ 1 (2563ต่อ) </vt:lpstr>
      <vt:lpstr>ตารางที่ 2ต้นทุน2563</vt:lpstr>
      <vt:lpstr>ตารางที่ 3 กิจกรรมย่อย (2563)</vt:lpstr>
      <vt:lpstr>ตารางที่ 4 ต้นทุนผลผลิตย่อย2563</vt:lpstr>
      <vt:lpstr>ตารางที่ 5 กิจกรรรมหลัก63</vt:lpstr>
      <vt:lpstr>ตารางที่ 6 ผลผลิตหลัก63</vt:lpstr>
      <vt:lpstr>ตาราง 7 ปี 2563</vt:lpstr>
      <vt:lpstr>ต.7(อธิบาย)</vt:lpstr>
      <vt:lpstr>ตาราง 8 ผลผลิตย่อย ปี 2563</vt:lpstr>
      <vt:lpstr>ต.8(อธิบาย)</vt:lpstr>
      <vt:lpstr>ตาราง 9 กจม.หลัก(2563)</vt:lpstr>
      <vt:lpstr>ตาราง 10 ผลผลิตหลักแยก (2563)</vt:lpstr>
      <vt:lpstr>ตาราง 11 ต้นทุนทางตรง  (2563)</vt:lpstr>
      <vt:lpstr>ต.11(อธิบาย)</vt:lpstr>
      <vt:lpstr>ตาราง 12 ต้นทุนทางอ้อม (2563)</vt:lpstr>
      <vt:lpstr>ต.12(อธิบาย)</vt:lpstr>
      <vt:lpstr>รายงานสรุปผลการวิเคราะห์</vt:lpstr>
      <vt:lpstr>'ต.12(อธิบาย)'!Print_Area</vt:lpstr>
      <vt:lpstr>'ต.7(อธิบาย)'!Print_Area</vt:lpstr>
      <vt:lpstr>'ตาราง 10 ผลผลิตหลักแยก (2563)'!Print_Area</vt:lpstr>
      <vt:lpstr>'ตาราง 12 ต้นทุนทางอ้อม (2563)'!Print_Area</vt:lpstr>
      <vt:lpstr>'ตารางที่ 1 ต้นทุนผลผลิตรวม2563'!Print_Area</vt:lpstr>
      <vt:lpstr>'ต.7(อธิบาย)'!Print_Titles</vt:lpstr>
      <vt:lpstr>'ต.8(อธิบาย)'!Print_Titles</vt:lpstr>
      <vt:lpstr>'ตาราง 7 ปี 2563'!Print_Titles</vt:lpstr>
      <vt:lpstr>'ตารางที่ 3 กิจกรรมย่อย (2563)'!Print_Titles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วัลลยา ถาวอนวรมิต</dc:creator>
  <cp:lastModifiedBy>วัลลยา ถาวอนวรมิต</cp:lastModifiedBy>
  <cp:lastPrinted>2021-08-19T08:49:05Z</cp:lastPrinted>
  <dcterms:created xsi:type="dcterms:W3CDTF">2021-08-19T08:37:41Z</dcterms:created>
  <dcterms:modified xsi:type="dcterms:W3CDTF">2021-08-25T08:36:10Z</dcterms:modified>
</cp:coreProperties>
</file>