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Password="C4C5" lockStructure="1"/>
  <bookViews>
    <workbookView xWindow="0" yWindow="516" windowWidth="13020" windowHeight="7800"/>
  </bookViews>
  <sheets>
    <sheet name="Fiscal year 2020" sheetId="3" r:id="rId1"/>
    <sheet name="data" sheetId="4" state="hidden" r:id="rId2"/>
    <sheet name="Sheet1" sheetId="5" state="hidden" r:id="rId3"/>
  </sheets>
  <calcPr calcId="144525"/>
</workbook>
</file>

<file path=xl/calcChain.xml><?xml version="1.0" encoding="utf-8"?>
<calcChain xmlns="http://schemas.openxmlformats.org/spreadsheetml/2006/main">
  <c r="S26" i="4" l="1"/>
  <c r="Q26" i="4"/>
  <c r="K26" i="4"/>
  <c r="S25" i="4" l="1"/>
  <c r="Q25" i="4"/>
  <c r="K25" i="4"/>
  <c r="S24" i="4" l="1"/>
  <c r="Q24" i="4"/>
  <c r="K24" i="4"/>
  <c r="S23" i="4" l="1"/>
  <c r="Q23" i="4"/>
  <c r="K23" i="4"/>
  <c r="S22" i="4" l="1"/>
  <c r="Q22" i="4"/>
  <c r="K22" i="4"/>
  <c r="S21" i="4" l="1"/>
  <c r="Q21" i="4"/>
  <c r="K21" i="4"/>
  <c r="G18" i="3" l="1"/>
  <c r="H18" i="3" s="1"/>
  <c r="D18" i="3"/>
  <c r="E18" i="3" s="1"/>
  <c r="R31" i="4"/>
  <c r="G17" i="3" l="1"/>
  <c r="H17" i="3" s="1"/>
  <c r="D17" i="3"/>
  <c r="E17" i="3" s="1"/>
  <c r="R30" i="4" l="1"/>
  <c r="G16" i="3" l="1"/>
  <c r="H16" i="3" s="1"/>
  <c r="D16" i="3"/>
  <c r="E16" i="3" s="1"/>
  <c r="R29" i="4"/>
  <c r="G15" i="3" l="1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F6" i="3"/>
  <c r="C6" i="3"/>
  <c r="B6" i="3"/>
  <c r="R28" i="4"/>
  <c r="D6" i="3" l="1"/>
  <c r="E6" i="3" s="1"/>
  <c r="G6" i="3"/>
  <c r="H6" i="3" s="1"/>
  <c r="P31" i="4"/>
  <c r="P30" i="4"/>
  <c r="P29" i="4"/>
  <c r="P28" i="4"/>
  <c r="R27" i="4"/>
  <c r="P27" i="4"/>
  <c r="R26" i="4"/>
  <c r="P26" i="4"/>
  <c r="R25" i="4"/>
  <c r="P25" i="4"/>
  <c r="R24" i="4"/>
  <c r="P24" i="4"/>
  <c r="R23" i="4"/>
  <c r="P23" i="4"/>
  <c r="R22" i="4"/>
  <c r="P22" i="4"/>
  <c r="R21" i="4"/>
  <c r="P21" i="4"/>
  <c r="R20" i="4"/>
  <c r="S20" i="4" s="1"/>
  <c r="P20" i="4"/>
  <c r="Q20" i="4" s="1"/>
  <c r="K20" i="4"/>
  <c r="L20" i="4" s="1"/>
  <c r="L21" i="4" s="1"/>
  <c r="G18" i="4"/>
  <c r="H18" i="4" s="1"/>
  <c r="D18" i="4"/>
  <c r="E18" i="4" s="1"/>
  <c r="G17" i="4"/>
  <c r="H17" i="4" s="1"/>
  <c r="D17" i="4"/>
  <c r="E17" i="4" s="1"/>
  <c r="G16" i="4"/>
  <c r="H16" i="4" s="1"/>
  <c r="D16" i="4"/>
  <c r="E16" i="4" s="1"/>
  <c r="G15" i="4"/>
  <c r="H15" i="4" s="1"/>
  <c r="D15" i="4"/>
  <c r="E15" i="4" s="1"/>
  <c r="G14" i="4"/>
  <c r="H14" i="4" s="1"/>
  <c r="D14" i="4"/>
  <c r="E14" i="4" s="1"/>
  <c r="G13" i="4"/>
  <c r="H13" i="4" s="1"/>
  <c r="D13" i="4"/>
  <c r="E13" i="4" s="1"/>
  <c r="G12" i="4"/>
  <c r="H12" i="4" s="1"/>
  <c r="D12" i="4"/>
  <c r="E12" i="4" s="1"/>
  <c r="G11" i="4"/>
  <c r="H11" i="4" s="1"/>
  <c r="D11" i="4"/>
  <c r="E11" i="4" s="1"/>
  <c r="G10" i="4"/>
  <c r="H10" i="4" s="1"/>
  <c r="D10" i="4"/>
  <c r="E10" i="4" s="1"/>
  <c r="G9" i="4"/>
  <c r="H9" i="4" s="1"/>
  <c r="D9" i="4"/>
  <c r="E9" i="4" s="1"/>
  <c r="G8" i="4"/>
  <c r="H8" i="4" s="1"/>
  <c r="D8" i="4"/>
  <c r="E8" i="4" s="1"/>
  <c r="G7" i="4"/>
  <c r="H7" i="4" s="1"/>
  <c r="D7" i="4"/>
  <c r="E7" i="4" s="1"/>
  <c r="F6" i="4"/>
  <c r="C6" i="4"/>
  <c r="B6" i="4"/>
  <c r="L22" i="4" l="1"/>
  <c r="N21" i="4"/>
  <c r="O21" i="4"/>
  <c r="G6" i="4"/>
  <c r="H6" i="4" s="1"/>
  <c r="J20" i="4"/>
  <c r="O20" i="4"/>
  <c r="N20" i="4"/>
  <c r="D6" i="4"/>
  <c r="E6" i="4" s="1"/>
  <c r="L23" i="4" l="1"/>
  <c r="O22" i="4"/>
  <c r="N22" i="4"/>
  <c r="J21" i="4"/>
  <c r="N23" i="4" l="1"/>
  <c r="L24" i="4"/>
  <c r="O23" i="4"/>
  <c r="J22" i="4"/>
  <c r="L25" i="4" l="1"/>
  <c r="N24" i="4"/>
  <c r="O24" i="4"/>
  <c r="J23" i="4"/>
  <c r="L26" i="4" l="1"/>
  <c r="N25" i="4"/>
  <c r="O25" i="4"/>
  <c r="J24" i="4"/>
  <c r="N26" i="4" l="1"/>
  <c r="O26" i="4"/>
  <c r="J25" i="4"/>
  <c r="J26" i="4" l="1"/>
  <c r="J27" i="4" l="1"/>
</calcChain>
</file>

<file path=xl/sharedStrings.xml><?xml version="1.0" encoding="utf-8"?>
<sst xmlns="http://schemas.openxmlformats.org/spreadsheetml/2006/main" count="99" uniqueCount="42">
  <si>
    <t>Month</t>
  </si>
  <si>
    <t>Compare to forecast</t>
  </si>
  <si>
    <t>Compare to last year</t>
  </si>
  <si>
    <t>Actual</t>
  </si>
  <si>
    <t>Forecast</t>
  </si>
  <si>
    <t>Increase</t>
  </si>
  <si>
    <t>%</t>
  </si>
  <si>
    <t>Last year</t>
  </si>
  <si>
    <t>(Decrease)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</si>
  <si>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</si>
  <si>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</si>
  <si>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</si>
  <si>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</si>
  <si>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</si>
  <si>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</si>
  <si>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</si>
  <si>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</si>
  <si>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</si>
  <si>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</si>
  <si>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</si>
  <si>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</si>
  <si>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</si>
  <si>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พันยอด</t>
  </si>
  <si>
    <t>จัดเก็บปีที่แล้ว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</si>
  <si>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</si>
  <si>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</si>
  <si>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</si>
  <si>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</si>
  <si>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</si>
  <si>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</si>
  <si>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</si>
  <si>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</si>
  <si>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</si>
  <si>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Monthly Collected</t>
  </si>
  <si>
    <t>Accumulative collected in Fiscal Year</t>
  </si>
  <si>
    <t>Aug</t>
  </si>
  <si>
    <t>sep</t>
  </si>
  <si>
    <t>Unit : Million Baht</t>
  </si>
  <si>
    <t>Tax Collected by The Revenue Department  Fiscal Year 2020 (Monthly)</t>
  </si>
  <si>
    <t>Tax Collected by The Revenue Department, Fiscal Year 2020 (Monthly)</t>
  </si>
  <si>
    <t>Compare to Forecast Fiscal Year 2020</t>
  </si>
  <si>
    <t>Compare to Actual Tax Collected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</si>
</sst>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#,##0.000"/>
    <numFmt numFmtId="189" formatCode="_-* #,##0.000_-;\-* #,##0.000_-;_-* &quot;-&quot;??_-;_-@_-"/>
    <numFmt numFmtId="190" formatCode="0.00;\(0.00\)"/>
    <numFmt numFmtId="191" formatCode="_(* #,##0.000_);_(* \(#,##0.000\);_(* &quot;-&quot;??_);_(@_)"/>
  </numFmts>
  <fonts count="20" x14ac:knownFonts="1">
    <font>
      <sz val="14"/>
      <name val="Cordia New"/>
    </font>
    <font>
      <sz val="14"/>
      <name val="Cordia New"/>
      <family val="2"/>
    </font>
    <font>
      <b/>
      <sz val="11"/>
      <name val="Microsoft Sans Serif"/>
      <family val="2"/>
    </font>
    <font>
      <sz val="11"/>
      <name val="Microsoft Sans Serif"/>
      <family val="2"/>
    </font>
    <font>
      <sz val="10"/>
      <color indexed="30"/>
      <name val="Microsoft Sans Serif"/>
      <family val="2"/>
    </font>
    <font>
      <sz val="14"/>
      <color indexed="18"/>
      <name val="MS Sans Serif"/>
      <family val="2"/>
      <charset val="222"/>
    </font>
    <font>
      <b/>
      <sz val="12"/>
      <color indexed="18"/>
      <name val="MS Sans Serif"/>
      <family val="2"/>
      <charset val="222"/>
    </font>
    <font>
      <b/>
      <sz val="12"/>
      <name val="MS Sans Serif"/>
      <family val="2"/>
      <charset val="222"/>
    </font>
    <font>
      <sz val="14"/>
      <name val="MS Sans Serif"/>
      <family val="2"/>
      <charset val="222"/>
    </font>
    <font>
      <sz val="10"/>
      <color indexed="18"/>
      <name val="MS Sans Serif"/>
      <family val="2"/>
      <charset val="22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14"/>
      <color theme="0"/>
      <name val="Cordia New"/>
      <family val="2"/>
    </font>
    <font>
      <sz val="14"/>
      <color theme="0"/>
      <name val="MS Sans Serif"/>
      <family val="2"/>
      <charset val="22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rgb="FFFF0000"/>
      <name val="Cordia New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MS Sans Serif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3" applyFont="1"/>
    <xf numFmtId="188" fontId="3" fillId="0" borderId="0" xfId="3" applyNumberFormat="1" applyFont="1"/>
    <xf numFmtId="4" fontId="3" fillId="0" borderId="0" xfId="3" applyNumberFormat="1" applyFont="1"/>
    <xf numFmtId="189" fontId="4" fillId="2" borderId="1" xfId="1" applyNumberFormat="1" applyFont="1" applyFill="1" applyBorder="1" applyAlignment="1">
      <alignment horizontal="right" vertical="center"/>
    </xf>
    <xf numFmtId="191" fontId="4" fillId="2" borderId="1" xfId="1" applyNumberFormat="1" applyFont="1" applyFill="1" applyBorder="1" applyAlignment="1">
      <alignment horizontal="right" vertical="center"/>
    </xf>
    <xf numFmtId="187" fontId="4" fillId="2" borderId="1" xfId="1" applyNumberFormat="1" applyFont="1" applyFill="1" applyBorder="1" applyAlignment="1">
      <alignment horizontal="right" vertical="center"/>
    </xf>
    <xf numFmtId="189" fontId="4" fillId="3" borderId="1" xfId="1" applyNumberFormat="1" applyFont="1" applyFill="1" applyBorder="1" applyAlignment="1">
      <alignment horizontal="right" vertical="center"/>
    </xf>
    <xf numFmtId="191" fontId="4" fillId="3" borderId="1" xfId="1" applyNumberFormat="1" applyFont="1" applyFill="1" applyBorder="1" applyAlignment="1">
      <alignment horizontal="right" vertical="center"/>
    </xf>
    <xf numFmtId="190" fontId="4" fillId="3" borderId="1" xfId="1" applyNumberFormat="1" applyFont="1" applyFill="1" applyBorder="1" applyAlignment="1">
      <alignment horizontal="right" vertical="center"/>
    </xf>
    <xf numFmtId="187" fontId="4" fillId="3" borderId="1" xfId="1" applyNumberFormat="1" applyFont="1" applyFill="1" applyBorder="1" applyAlignment="1">
      <alignment horizontal="right" vertical="center"/>
    </xf>
    <xf numFmtId="0" fontId="10" fillId="4" borderId="1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189" fontId="10" fillId="4" borderId="2" xfId="3" applyNumberFormat="1" applyFont="1" applyFill="1" applyBorder="1" applyAlignment="1">
      <alignment horizontal="center" vertical="center"/>
    </xf>
    <xf numFmtId="187" fontId="10" fillId="4" borderId="2" xfId="1" applyFont="1" applyFill="1" applyBorder="1" applyAlignment="1">
      <alignment horizontal="center" vertical="center" wrapText="1" shrinkToFit="1"/>
    </xf>
    <xf numFmtId="191" fontId="10" fillId="4" borderId="1" xfId="1" applyNumberFormat="1" applyFont="1" applyFill="1" applyBorder="1" applyAlignment="1">
      <alignment horizontal="center" vertical="center"/>
    </xf>
    <xf numFmtId="0" fontId="1" fillId="0" borderId="0" xfId="3"/>
    <xf numFmtId="4" fontId="1" fillId="0" borderId="0" xfId="3" applyNumberFormat="1"/>
    <xf numFmtId="188" fontId="1" fillId="0" borderId="0" xfId="3" applyNumberFormat="1"/>
    <xf numFmtId="4" fontId="8" fillId="0" borderId="0" xfId="3" applyNumberFormat="1" applyFont="1"/>
    <xf numFmtId="188" fontId="8" fillId="0" borderId="0" xfId="3" applyNumberFormat="1" applyFont="1"/>
    <xf numFmtId="0" fontId="8" fillId="0" borderId="0" xfId="3" applyFont="1"/>
    <xf numFmtId="188" fontId="5" fillId="0" borderId="0" xfId="3" applyNumberFormat="1" applyFont="1"/>
    <xf numFmtId="0" fontId="5" fillId="0" borderId="0" xfId="3" applyNumberFormat="1" applyFont="1"/>
    <xf numFmtId="0" fontId="5" fillId="0" borderId="0" xfId="3" applyFont="1"/>
    <xf numFmtId="4" fontId="7" fillId="0" borderId="0" xfId="3" applyNumberFormat="1" applyFont="1" applyAlignment="1">
      <alignment horizontal="center"/>
    </xf>
    <xf numFmtId="188" fontId="6" fillId="0" borderId="0" xfId="3" applyNumberFormat="1" applyFont="1" applyAlignment="1">
      <alignment horizontal="left"/>
    </xf>
    <xf numFmtId="4" fontId="5" fillId="0" borderId="0" xfId="3" applyNumberFormat="1" applyFont="1"/>
    <xf numFmtId="0" fontId="9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4" fillId="3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 vertical="center"/>
    </xf>
    <xf numFmtId="0" fontId="10" fillId="4" borderId="2" xfId="3" applyFont="1" applyFill="1" applyBorder="1" applyAlignment="1">
      <alignment horizontal="center" vertical="center"/>
    </xf>
    <xf numFmtId="4" fontId="12" fillId="0" borderId="0" xfId="3" applyNumberFormat="1" applyFont="1"/>
    <xf numFmtId="0" fontId="12" fillId="0" borderId="0" xfId="3" applyFont="1"/>
    <xf numFmtId="4" fontId="13" fillId="0" borderId="0" xfId="3" applyNumberFormat="1" applyFont="1"/>
    <xf numFmtId="0" fontId="12" fillId="0" borderId="0" xfId="3" applyNumberFormat="1" applyFont="1"/>
    <xf numFmtId="4" fontId="14" fillId="0" borderId="0" xfId="3" applyNumberFormat="1" applyFont="1"/>
    <xf numFmtId="4" fontId="14" fillId="0" borderId="0" xfId="3" applyNumberFormat="1" applyFont="1" applyAlignment="1">
      <alignment horizontal="center"/>
    </xf>
    <xf numFmtId="0" fontId="14" fillId="0" borderId="0" xfId="3" applyFont="1"/>
    <xf numFmtId="188" fontId="14" fillId="0" borderId="0" xfId="0" applyNumberFormat="1" applyFont="1"/>
    <xf numFmtId="0" fontId="15" fillId="0" borderId="0" xfId="3" applyFont="1" applyAlignment="1">
      <alignment horizontal="left"/>
    </xf>
    <xf numFmtId="0" fontId="13" fillId="0" borderId="0" xfId="3" applyFont="1"/>
    <xf numFmtId="4" fontId="16" fillId="0" borderId="0" xfId="3" applyNumberFormat="1" applyFont="1"/>
    <xf numFmtId="4" fontId="17" fillId="5" borderId="0" xfId="3" applyNumberFormat="1" applyFont="1" applyFill="1"/>
    <xf numFmtId="0" fontId="17" fillId="5" borderId="0" xfId="3" applyFont="1" applyFill="1"/>
    <xf numFmtId="0" fontId="17" fillId="0" borderId="0" xfId="3" applyFont="1"/>
    <xf numFmtId="188" fontId="17" fillId="5" borderId="0" xfId="0" applyNumberFormat="1" applyFont="1" applyFill="1"/>
    <xf numFmtId="0" fontId="17" fillId="5" borderId="0" xfId="0" applyFont="1" applyFill="1"/>
    <xf numFmtId="4" fontId="17" fillId="5" borderId="0" xfId="0" applyNumberFormat="1" applyFont="1" applyFill="1"/>
    <xf numFmtId="43" fontId="17" fillId="5" borderId="0" xfId="0" applyNumberFormat="1" applyFont="1" applyFill="1"/>
    <xf numFmtId="189" fontId="17" fillId="5" borderId="0" xfId="0" applyNumberFormat="1" applyFont="1" applyFill="1"/>
    <xf numFmtId="189" fontId="17" fillId="0" borderId="0" xfId="0" applyNumberFormat="1" applyFont="1"/>
    <xf numFmtId="0" fontId="18" fillId="5" borderId="0" xfId="0" applyFont="1" applyFill="1" applyAlignment="1">
      <alignment horizontal="left"/>
    </xf>
    <xf numFmtId="4" fontId="19" fillId="5" borderId="0" xfId="3" applyNumberFormat="1" applyFont="1" applyFill="1"/>
    <xf numFmtId="4" fontId="19" fillId="0" borderId="0" xfId="3" applyNumberFormat="1" applyFont="1"/>
    <xf numFmtId="4" fontId="16" fillId="5" borderId="0" xfId="3" applyNumberFormat="1" applyFont="1" applyFill="1"/>
    <xf numFmtId="0" fontId="16" fillId="5" borderId="0" xfId="3" applyFont="1" applyFill="1"/>
    <xf numFmtId="187" fontId="10" fillId="4" borderId="2" xfId="1" applyFont="1" applyFill="1" applyBorder="1" applyAlignment="1">
      <alignment horizontal="right" vertical="center" wrapText="1" shrinkToFit="1"/>
    </xf>
    <xf numFmtId="0" fontId="10" fillId="4" borderId="3" xfId="3" applyFont="1" applyFill="1" applyBorder="1" applyAlignment="1">
      <alignment horizontal="center" vertical="center" wrapText="1" shrinkToFit="1"/>
    </xf>
    <xf numFmtId="0" fontId="10" fillId="4" borderId="2" xfId="3" applyFont="1" applyFill="1" applyBorder="1" applyAlignment="1">
      <alignment horizontal="center" vertical="center" wrapText="1" shrinkToFit="1"/>
    </xf>
    <xf numFmtId="0" fontId="2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right"/>
    </xf>
    <xf numFmtId="0" fontId="11" fillId="0" borderId="5" xfId="3" applyFont="1" applyBorder="1" applyAlignment="1">
      <alignment horizontal="right"/>
    </xf>
    <xf numFmtId="0" fontId="10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560664112388265E-2"/>
          <c:y val="0.14750764775092781"/>
          <c:w val="0.90900383141762453"/>
          <c:h val="0.724140103176758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data!$J$19</c:f>
              <c:strCache>
                <c:ptCount val="1"/>
                <c:pt idx="0">
                  <c:v>Accumulative collected in Fiscal Year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75000"/>
                  </a:schemeClr>
                </a:gs>
                <a:gs pos="10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data!$L$20:$L$31</c:f>
              <c:numCache>
                <c:formatCode>#,##0.000</c:formatCode>
                <c:ptCount val="12"/>
                <c:pt idx="0">
                  <c:v>122.01486442691001</c:v>
                </c:pt>
                <c:pt idx="1">
                  <c:v>252.42917679150005</c:v>
                </c:pt>
                <c:pt idx="2">
                  <c:v>393.27379207299009</c:v>
                </c:pt>
                <c:pt idx="3">
                  <c:v>540.6428325871201</c:v>
                </c:pt>
                <c:pt idx="4">
                  <c:v>680.82368323242008</c:v>
                </c:pt>
                <c:pt idx="5">
                  <c:v>806.07417730962015</c:v>
                </c:pt>
                <c:pt idx="6">
                  <c:v>897.52839164782017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F0-4BA0-821D-D56E24FF6498}"/>
            </c:ext>
          </c:extLst>
        </c:ser>
        <c:ser>
          <c:idx val="1"/>
          <c:order val="1"/>
          <c:tx>
            <c:strRef>
              <c:f>data!$K$19</c:f>
              <c:strCache>
                <c:ptCount val="1"/>
                <c:pt idx="0">
                  <c:v>Monthly Collected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60000"/>
                    <a:lumOff val="40000"/>
                  </a:schemeClr>
                </a:gs>
                <a:gs pos="100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5964240102171064E-3"/>
                  <c:y val="-3.6832412523020316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F0-4BA0-821D-D56E24FF6498}"/>
                </c:ext>
              </c:extLst>
            </c:dLbl>
            <c:dLbl>
              <c:idx val="1"/>
              <c:layout>
                <c:manualLayout>
                  <c:x val="1.5964240102171279E-3"/>
                  <c:y val="-1.8416206261510141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F0-4BA0-821D-D56E24FF6498}"/>
                </c:ext>
              </c:extLst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F0-4BA0-821D-D56E24FF6498}"/>
                </c:ext>
              </c:extLst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F0-4BA0-821D-D56E24FF6498}"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F0-4BA0-821D-D56E24FF6498}"/>
                </c:ext>
              </c:extLst>
            </c:dLbl>
            <c:dLbl>
              <c:idx val="5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F0-4BA0-821D-D56E24FF6498}"/>
                </c:ext>
              </c:extLst>
            </c:dLbl>
            <c:dLbl>
              <c:idx val="6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F0-4BA0-821D-D56E24FF6498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F0-4BA0-821D-D56E24FF6498}"/>
                </c:ext>
              </c:extLst>
            </c:dLbl>
            <c:dLbl>
              <c:idx val="8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F0-4BA0-821D-D56E24FF6498}"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F0-4BA0-821D-D56E24FF6498}"/>
                </c:ext>
              </c:extLst>
            </c:dLbl>
            <c:dLbl>
              <c:idx val="10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F0-4BA0-821D-D56E24FF6498}"/>
                </c:ext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F0-4BA0-821D-D56E24FF64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tx2"/>
                    </a:solidFill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data!$K$20:$K$31</c:f>
              <c:numCache>
                <c:formatCode>#,##0.000</c:formatCode>
                <c:ptCount val="12"/>
                <c:pt idx="0">
                  <c:v>122.01486442691001</c:v>
                </c:pt>
                <c:pt idx="1">
                  <c:v>130.41431236459005</c:v>
                </c:pt>
                <c:pt idx="2">
                  <c:v>140.84461528149004</c:v>
                </c:pt>
                <c:pt idx="3">
                  <c:v>147.36904051413001</c:v>
                </c:pt>
                <c:pt idx="4">
                  <c:v>140.18085064530001</c:v>
                </c:pt>
                <c:pt idx="5">
                  <c:v>125.25049407720002</c:v>
                </c:pt>
                <c:pt idx="6">
                  <c:v>91.454214338199975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0F0-4BA0-821D-D56E24FF6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652864"/>
        <c:axId val="175654400"/>
        <c:axId val="0"/>
      </c:bar3DChart>
      <c:catAx>
        <c:axId val="17565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75654400"/>
        <c:crosses val="autoZero"/>
        <c:auto val="1"/>
        <c:lblAlgn val="ctr"/>
        <c:lblOffset val="100"/>
        <c:noMultiLvlLbl val="0"/>
      </c:catAx>
      <c:valAx>
        <c:axId val="175654400"/>
        <c:scaling>
          <c:orientation val="minMax"/>
        </c:scaling>
        <c:delete val="1"/>
        <c:axPos val="l"/>
        <c:numFmt formatCode="#,##0.000" sourceLinked="1"/>
        <c:majorTickMark val="out"/>
        <c:minorTickMark val="none"/>
        <c:tickLblPos val="nextTo"/>
        <c:crossAx val="175652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5064634354061"/>
          <c:y val="3.3149399632132599E-2"/>
          <c:w val="0.47122794555064185"/>
          <c:h val="0.1441659125502310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5">
            <a:tint val="50000"/>
            <a:satMod val="300000"/>
          </a:schemeClr>
        </a:gs>
        <a:gs pos="35000">
          <a:schemeClr val="accent5">
            <a:tint val="37000"/>
            <a:satMod val="300000"/>
          </a:schemeClr>
        </a:gs>
        <a:gs pos="100000">
          <a:schemeClr val="accent5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30"/>
      <c:depthPercent val="100"/>
      <c:rAngAx val="1"/>
    </c:view3D>
    <c:floor>
      <c:thickness val="0"/>
      <c:spPr>
        <a:ln w="9525">
          <a:noFill/>
        </a:ln>
        <a:effectLst>
          <a:outerShdw blurRad="50800" dist="50800" dir="5400000" algn="ctr" rotWithShape="0">
            <a:srgbClr val="FFFFFF">
              <a:alpha val="0"/>
            </a:srgbClr>
          </a:outerShdw>
        </a:effectLst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1.3757178883809181E-3"/>
          <c:y val="8.4288282457843464E-2"/>
          <c:w val="0.86556262975378906"/>
          <c:h val="0.75798199721679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data!$N$19</c:f>
              <c:strCache>
                <c:ptCount val="1"/>
                <c:pt idx="0">
                  <c:v>Compare to Forecast Fiscal Year 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955264697873023E-3"/>
                  <c:y val="1.701488384288355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41-47FC-8F5D-3D4ED24CE0D0}"/>
                </c:ext>
              </c:extLst>
            </c:dLbl>
            <c:dLbl>
              <c:idx val="1"/>
              <c:layout>
                <c:manualLayout>
                  <c:x val="-7.2363669422656355E-3"/>
                  <c:y val="-6.178522731460439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41-47FC-8F5D-3D4ED24CE0D0}"/>
                </c:ext>
              </c:extLst>
            </c:dLbl>
            <c:dLbl>
              <c:idx val="2"/>
              <c:layout>
                <c:manualLayout>
                  <c:x val="2.7648861773073067E-3"/>
                  <c:y val="-1.288684480189211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41-47FC-8F5D-3D4ED24CE0D0}"/>
                </c:ext>
              </c:extLst>
            </c:dLbl>
            <c:dLbl>
              <c:idx val="3"/>
              <c:layout>
                <c:manualLayout>
                  <c:x val="-2.7979118504226708E-3"/>
                  <c:y val="-3.436955701638212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41-47FC-8F5D-3D4ED24CE0D0}"/>
                </c:ext>
              </c:extLst>
            </c:dLbl>
            <c:dLbl>
              <c:idx val="4"/>
              <c:layout>
                <c:manualLayout>
                  <c:x val="7.3583517292126564E-3"/>
                  <c:y val="-2.5010747003521815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41-47FC-8F5D-3D4ED24CE0D0}"/>
                </c:ext>
              </c:extLst>
            </c:dLbl>
            <c:dLbl>
              <c:idx val="5"/>
              <c:layout>
                <c:manualLayout>
                  <c:x val="-1.4861552901913751E-3"/>
                  <c:y val="-4.7206637396625117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41-47FC-8F5D-3D4ED24CE0D0}"/>
                </c:ext>
              </c:extLst>
            </c:dLbl>
            <c:dLbl>
              <c:idx val="6"/>
              <c:layout>
                <c:manualLayout>
                  <c:x val="0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41-47FC-8F5D-3D4ED24CE0D0}"/>
                </c:ext>
              </c:extLst>
            </c:dLbl>
            <c:dLbl>
              <c:idx val="7"/>
              <c:layout>
                <c:manualLayout>
                  <c:x val="1.4716703458425313E-3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D41-47FC-8F5D-3D4ED24CE0D0}"/>
                </c:ext>
              </c:extLst>
            </c:dLbl>
            <c:dLbl>
              <c:idx val="8"/>
              <c:layout>
                <c:manualLayout>
                  <c:x val="0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41-47FC-8F5D-3D4ED24CE0D0}"/>
                </c:ext>
              </c:extLst>
            </c:dLbl>
            <c:dLbl>
              <c:idx val="9"/>
              <c:layout>
                <c:manualLayout>
                  <c:x val="0"/>
                  <c:y val="-6.116207951070336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41-47FC-8F5D-3D4ED24CE0D0}"/>
                </c:ext>
              </c:extLst>
            </c:dLbl>
            <c:dLbl>
              <c:idx val="10"/>
              <c:layout>
                <c:manualLayout>
                  <c:x val="2.9433406916850625E-3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41-47FC-8F5D-3D4ED24CE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data!$N$20:$N$31</c:f>
              <c:numCache>
                <c:formatCode>#,##0.00</c:formatCode>
                <c:ptCount val="12"/>
                <c:pt idx="0">
                  <c:v>2.0238710642678615</c:v>
                </c:pt>
                <c:pt idx="1">
                  <c:v>1.2065173497659336</c:v>
                </c:pt>
                <c:pt idx="2">
                  <c:v>1.7125504247114181</c:v>
                </c:pt>
                <c:pt idx="3">
                  <c:v>0.71392368397461448</c:v>
                </c:pt>
                <c:pt idx="4">
                  <c:v>0.34770931845183528</c:v>
                </c:pt>
                <c:pt idx="5">
                  <c:v>-2.1002442527888214</c:v>
                </c:pt>
                <c:pt idx="6">
                  <c:v>-7.4698538507719059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D41-47FC-8F5D-3D4ED24CE0D0}"/>
            </c:ext>
          </c:extLst>
        </c:ser>
        <c:ser>
          <c:idx val="1"/>
          <c:order val="1"/>
          <c:tx>
            <c:strRef>
              <c:f>data!$O$19</c:f>
              <c:strCache>
                <c:ptCount val="1"/>
                <c:pt idx="0">
                  <c:v>Compare to Actual Tax Collected Fiscal Year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3356482299879291E-3"/>
                  <c:y val="1.661497168548159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D41-47FC-8F5D-3D4ED24CE0D0}"/>
                </c:ext>
              </c:extLst>
            </c:dLbl>
            <c:dLbl>
              <c:idx val="1"/>
              <c:layout>
                <c:manualLayout>
                  <c:x val="1.3474845070280277E-2"/>
                  <c:y val="1.7085754296313566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D41-47FC-8F5D-3D4ED24CE0D0}"/>
                </c:ext>
              </c:extLst>
            </c:dLbl>
            <c:dLbl>
              <c:idx val="2"/>
              <c:layout>
                <c:manualLayout>
                  <c:x val="1.1216936962417863E-2"/>
                  <c:y val="-2.1343373419975991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D41-47FC-8F5D-3D4ED24CE0D0}"/>
                </c:ext>
              </c:extLst>
            </c:dLbl>
            <c:dLbl>
              <c:idx val="3"/>
              <c:layout>
                <c:manualLayout>
                  <c:x val="1.5933644118731765E-3"/>
                  <c:y val="-5.8017123834559507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D41-47FC-8F5D-3D4ED24CE0D0}"/>
                </c:ext>
              </c:extLst>
            </c:dLbl>
            <c:dLbl>
              <c:idx val="4"/>
              <c:layout>
                <c:manualLayout>
                  <c:x val="1.4425131191506771E-2"/>
                  <c:y val="3.831672951957448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D41-47FC-8F5D-3D4ED24CE0D0}"/>
                </c:ext>
              </c:extLst>
            </c:dLbl>
            <c:dLbl>
              <c:idx val="5"/>
              <c:layout>
                <c:manualLayout>
                  <c:x val="1.3245033112582781E-2"/>
                  <c:y val="6.7819599864360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402640264026427E-2"/>
                  <c:y val="2.6846694498758136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D41-47FC-8F5D-3D4ED24CE0D0}"/>
                </c:ext>
              </c:extLst>
            </c:dLbl>
            <c:dLbl>
              <c:idx val="7"/>
              <c:layout>
                <c:manualLayout>
                  <c:x val="1.7446561972101142E-2"/>
                  <c:y val="-8.5564304461942364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D41-47FC-8F5D-3D4ED24CE0D0}"/>
                </c:ext>
              </c:extLst>
            </c:dLbl>
            <c:dLbl>
              <c:idx val="8"/>
              <c:layout>
                <c:manualLayout>
                  <c:x val="2.34690135680235E-2"/>
                  <c:y val="1.342317109690149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D41-47FC-8F5D-3D4ED24CE0D0}"/>
                </c:ext>
              </c:extLst>
            </c:dLbl>
            <c:dLbl>
              <c:idx val="9"/>
              <c:layout>
                <c:manualLayout>
                  <c:x val="2.6402640264026427E-2"/>
                  <c:y val="8.948545861297539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D41-47FC-8F5D-3D4ED24CE0D0}"/>
                </c:ext>
              </c:extLst>
            </c:dLbl>
            <c:dLbl>
              <c:idx val="10"/>
              <c:layout>
                <c:manualLayout>
                  <c:x val="1.320132013201321E-2"/>
                  <c:y val="1.789709172259507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D41-47FC-8F5D-3D4ED24CE0D0}"/>
                </c:ext>
              </c:extLst>
            </c:dLbl>
            <c:dLbl>
              <c:idx val="11"/>
              <c:layout>
                <c:manualLayout>
                  <c:x val="3.0803080308030799E-2"/>
                  <c:y val="1.3422818791946319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D41-47FC-8F5D-3D4ED24CE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data!$O$20:$O$31</c:f>
              <c:numCache>
                <c:formatCode>_(* #,##0.00_);_(* \(#,##0.00\);_(* "-"??_);_(@_)</c:formatCode>
                <c:ptCount val="12"/>
                <c:pt idx="0">
                  <c:v>-1.2559877301422997</c:v>
                </c:pt>
                <c:pt idx="1">
                  <c:v>-8.0752752051231003</c:v>
                </c:pt>
                <c:pt idx="2">
                  <c:v>-4.6486461792534737</c:v>
                </c:pt>
                <c:pt idx="3">
                  <c:v>-2.747497216444855</c:v>
                </c:pt>
                <c:pt idx="4">
                  <c:v>-1.1337089434662249</c:v>
                </c:pt>
                <c:pt idx="5">
                  <c:v>-2.1243437015701132</c:v>
                </c:pt>
                <c:pt idx="6">
                  <c:v>-6.1835692068995893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DD41-47FC-8F5D-3D4ED24C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7"/>
        <c:shape val="box"/>
        <c:axId val="233845120"/>
        <c:axId val="233846656"/>
        <c:axId val="0"/>
      </c:bar3DChart>
      <c:catAx>
        <c:axId val="2338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33846656"/>
        <c:crosses val="autoZero"/>
        <c:auto val="1"/>
        <c:lblAlgn val="ctr"/>
        <c:lblOffset val="100"/>
        <c:noMultiLvlLbl val="0"/>
      </c:catAx>
      <c:valAx>
        <c:axId val="2338466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3384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53392597126773"/>
          <c:y val="1.4326111476391316E-4"/>
          <c:w val="0.77498272631998744"/>
          <c:h val="9.6007932816951844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560664112388265E-2"/>
          <c:y val="0.14750764775092781"/>
          <c:w val="0.90900383141762453"/>
          <c:h val="0.724140103176758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data!$J$19</c:f>
              <c:strCache>
                <c:ptCount val="1"/>
                <c:pt idx="0">
                  <c:v>Accumulative collected in Fiscal Year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75000"/>
                  </a:schemeClr>
                </a:gs>
                <a:gs pos="10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8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data!$L$20:$L$31</c:f>
              <c:numCache>
                <c:formatCode>#,##0.000</c:formatCode>
                <c:ptCount val="12"/>
                <c:pt idx="0">
                  <c:v>122.01486442691001</c:v>
                </c:pt>
                <c:pt idx="1">
                  <c:v>252.42917679150005</c:v>
                </c:pt>
                <c:pt idx="2">
                  <c:v>393.27379207299009</c:v>
                </c:pt>
                <c:pt idx="3">
                  <c:v>540.6428325871201</c:v>
                </c:pt>
                <c:pt idx="4">
                  <c:v>680.82368323242008</c:v>
                </c:pt>
                <c:pt idx="5">
                  <c:v>806.07417730962015</c:v>
                </c:pt>
                <c:pt idx="6">
                  <c:v>897.52839164782017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8-42D7-8602-8D704DE060BA}"/>
            </c:ext>
          </c:extLst>
        </c:ser>
        <c:ser>
          <c:idx val="1"/>
          <c:order val="1"/>
          <c:tx>
            <c:strRef>
              <c:f>data!$K$19</c:f>
              <c:strCache>
                <c:ptCount val="1"/>
                <c:pt idx="0">
                  <c:v>Monthly Collected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60000"/>
                    <a:lumOff val="40000"/>
                  </a:schemeClr>
                </a:gs>
                <a:gs pos="100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5964240102171064E-3"/>
                  <c:y val="-3.6832412523020316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48-42D7-8602-8D704DE060BA}"/>
                </c:ext>
              </c:extLst>
            </c:dLbl>
            <c:dLbl>
              <c:idx val="1"/>
              <c:layout>
                <c:manualLayout>
                  <c:x val="1.5964240102171279E-3"/>
                  <c:y val="-1.8416206261510141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48-42D7-8602-8D704DE060BA}"/>
                </c:ext>
              </c:extLst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48-42D7-8602-8D704DE060BA}"/>
                </c:ext>
              </c:extLst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48-42D7-8602-8D704DE060BA}"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48-42D7-8602-8D704DE060BA}"/>
                </c:ext>
              </c:extLst>
            </c:dLbl>
            <c:dLbl>
              <c:idx val="5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48-42D7-8602-8D704DE060BA}"/>
                </c:ext>
              </c:extLst>
            </c:dLbl>
            <c:dLbl>
              <c:idx val="6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48-42D7-8602-8D704DE060BA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48-42D7-8602-8D704DE060BA}"/>
                </c:ext>
              </c:extLst>
            </c:dLbl>
            <c:dLbl>
              <c:idx val="8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48-42D7-8602-8D704DE060BA}"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48-42D7-8602-8D704DE060BA}"/>
                </c:ext>
              </c:extLst>
            </c:dLbl>
            <c:dLbl>
              <c:idx val="10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48-42D7-8602-8D704DE060BA}"/>
                </c:ext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48-42D7-8602-8D704DE060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data!$K$20:$K$31</c:f>
              <c:numCache>
                <c:formatCode>#,##0.000</c:formatCode>
                <c:ptCount val="12"/>
                <c:pt idx="0">
                  <c:v>122.01486442691001</c:v>
                </c:pt>
                <c:pt idx="1">
                  <c:v>130.41431236459005</c:v>
                </c:pt>
                <c:pt idx="2">
                  <c:v>140.84461528149004</c:v>
                </c:pt>
                <c:pt idx="3">
                  <c:v>147.36904051413001</c:v>
                </c:pt>
                <c:pt idx="4">
                  <c:v>140.18085064530001</c:v>
                </c:pt>
                <c:pt idx="5">
                  <c:v>125.25049407720002</c:v>
                </c:pt>
                <c:pt idx="6">
                  <c:v>91.454214338199975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548-42D7-8602-8D704DE06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4039168"/>
        <c:axId val="234040704"/>
        <c:axId val="0"/>
      </c:bar3DChart>
      <c:catAx>
        <c:axId val="2340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34040704"/>
        <c:crosses val="autoZero"/>
        <c:auto val="1"/>
        <c:lblAlgn val="ctr"/>
        <c:lblOffset val="100"/>
        <c:noMultiLvlLbl val="0"/>
      </c:catAx>
      <c:valAx>
        <c:axId val="234040704"/>
        <c:scaling>
          <c:orientation val="minMax"/>
        </c:scaling>
        <c:delete val="1"/>
        <c:axPos val="l"/>
        <c:numFmt formatCode="#,##0.000" sourceLinked="1"/>
        <c:majorTickMark val="out"/>
        <c:minorTickMark val="none"/>
        <c:tickLblPos val="nextTo"/>
        <c:crossAx val="234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909311920542301E-2"/>
          <c:y val="3.3149399632132599E-2"/>
          <c:w val="0.73467470118393474"/>
          <c:h val="0.1353593596076081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5">
            <a:tint val="50000"/>
            <a:satMod val="300000"/>
          </a:schemeClr>
        </a:gs>
        <a:gs pos="35000">
          <a:schemeClr val="accent5">
            <a:tint val="37000"/>
            <a:satMod val="300000"/>
          </a:schemeClr>
        </a:gs>
        <a:gs pos="100000">
          <a:schemeClr val="accent5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30"/>
      <c:depthPercent val="100"/>
      <c:rAngAx val="1"/>
    </c:view3D>
    <c:floor>
      <c:thickness val="0"/>
      <c:spPr>
        <a:ln w="9525">
          <a:noFill/>
        </a:ln>
        <a:effectLst>
          <a:outerShdw blurRad="50800" dist="50800" dir="5400000" algn="ctr" rotWithShape="0">
            <a:srgbClr val="FFFFFF">
              <a:alpha val="0"/>
            </a:srgbClr>
          </a:outerShdw>
        </a:effectLst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1.3757178883809181E-3"/>
          <c:y val="8.4288282457843464E-2"/>
          <c:w val="0.86556262975378906"/>
          <c:h val="0.75798199721679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data!$N$19</c:f>
              <c:strCache>
                <c:ptCount val="1"/>
                <c:pt idx="0">
                  <c:v>Compare to Forecast Fiscal Year 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955264697873023E-3"/>
                  <c:y val="1.7014883842883553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FC-46D1-B04D-607F1135D588}"/>
                </c:ext>
              </c:extLst>
            </c:dLbl>
            <c:dLbl>
              <c:idx val="1"/>
              <c:layout>
                <c:manualLayout>
                  <c:x val="-7.2363669422656355E-3"/>
                  <c:y val="-6.178522731460439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FC-46D1-B04D-607F1135D588}"/>
                </c:ext>
              </c:extLst>
            </c:dLbl>
            <c:dLbl>
              <c:idx val="2"/>
              <c:layout>
                <c:manualLayout>
                  <c:x val="2.7648861773073067E-3"/>
                  <c:y val="-1.288684480189211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FC-46D1-B04D-607F1135D588}"/>
                </c:ext>
              </c:extLst>
            </c:dLbl>
            <c:dLbl>
              <c:idx val="3"/>
              <c:layout>
                <c:manualLayout>
                  <c:x val="-2.7979118504226708E-3"/>
                  <c:y val="-3.436955701638212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FC-46D1-B04D-607F1135D588}"/>
                </c:ext>
              </c:extLst>
            </c:dLbl>
            <c:dLbl>
              <c:idx val="4"/>
              <c:layout>
                <c:manualLayout>
                  <c:x val="-1.4716703458425313E-3"/>
                  <c:y val="-6.5702414109551285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FC-46D1-B04D-607F1135D588}"/>
                </c:ext>
              </c:extLst>
            </c:dLbl>
            <c:dLbl>
              <c:idx val="5"/>
              <c:layout>
                <c:manualLayout>
                  <c:x val="-1.4861552901913751E-3"/>
                  <c:y val="-1.828432432721094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FC-46D1-B04D-607F1135D588}"/>
                </c:ext>
              </c:extLst>
            </c:dLbl>
            <c:dLbl>
              <c:idx val="6"/>
              <c:layout>
                <c:manualLayout>
                  <c:x val="0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FC-46D1-B04D-607F1135D588}"/>
                </c:ext>
              </c:extLst>
            </c:dLbl>
            <c:dLbl>
              <c:idx val="7"/>
              <c:layout>
                <c:manualLayout>
                  <c:x val="1.4716703458425313E-3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FC-46D1-B04D-607F1135D588}"/>
                </c:ext>
              </c:extLst>
            </c:dLbl>
            <c:dLbl>
              <c:idx val="8"/>
              <c:layout>
                <c:manualLayout>
                  <c:x val="0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FC-46D1-B04D-607F1135D588}"/>
                </c:ext>
              </c:extLst>
            </c:dLbl>
            <c:dLbl>
              <c:idx val="9"/>
              <c:layout>
                <c:manualLayout>
                  <c:x val="0"/>
                  <c:y val="-6.1162079510703363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C-46D1-B04D-607F1135D588}"/>
                </c:ext>
              </c:extLst>
            </c:dLbl>
            <c:dLbl>
              <c:idx val="10"/>
              <c:layout>
                <c:manualLayout>
                  <c:x val="2.9433406916850625E-3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FC-46D1-B04D-607F1135D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data!$N$20:$N$31</c:f>
              <c:numCache>
                <c:formatCode>#,##0.00</c:formatCode>
                <c:ptCount val="12"/>
                <c:pt idx="0">
                  <c:v>2.0238710642678615</c:v>
                </c:pt>
                <c:pt idx="1">
                  <c:v>1.2065173497659336</c:v>
                </c:pt>
                <c:pt idx="2">
                  <c:v>1.7125504247114181</c:v>
                </c:pt>
                <c:pt idx="3">
                  <c:v>0.71392368397461448</c:v>
                </c:pt>
                <c:pt idx="4">
                  <c:v>0.34770931845183528</c:v>
                </c:pt>
                <c:pt idx="5">
                  <c:v>-2.1002442527888214</c:v>
                </c:pt>
                <c:pt idx="6">
                  <c:v>-7.4698538507719059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3FC-46D1-B04D-607F1135D588}"/>
            </c:ext>
          </c:extLst>
        </c:ser>
        <c:ser>
          <c:idx val="1"/>
          <c:order val="1"/>
          <c:tx>
            <c:strRef>
              <c:f>data!$O$19</c:f>
              <c:strCache>
                <c:ptCount val="1"/>
                <c:pt idx="0">
                  <c:v>Compare to Actual Tax Collected Fiscal Year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3356482299879291E-3"/>
                  <c:y val="1.661497168548159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FC-46D1-B04D-607F1135D588}"/>
                </c:ext>
              </c:extLst>
            </c:dLbl>
            <c:dLbl>
              <c:idx val="1"/>
              <c:layout>
                <c:manualLayout>
                  <c:x val="1.3474845070280277E-2"/>
                  <c:y val="1.708575429631356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FC-46D1-B04D-607F1135D588}"/>
                </c:ext>
              </c:extLst>
            </c:dLbl>
            <c:dLbl>
              <c:idx val="2"/>
              <c:layout>
                <c:manualLayout>
                  <c:x val="1.1216936962417863E-2"/>
                  <c:y val="-2.134337341997599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FC-46D1-B04D-607F1135D588}"/>
                </c:ext>
              </c:extLst>
            </c:dLbl>
            <c:dLbl>
              <c:idx val="3"/>
              <c:layout>
                <c:manualLayout>
                  <c:x val="1.5933644118731765E-3"/>
                  <c:y val="-5.8017123834559507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FC-46D1-B04D-607F1135D588}"/>
                </c:ext>
              </c:extLst>
            </c:dLbl>
            <c:dLbl>
              <c:idx val="4"/>
              <c:layout>
                <c:manualLayout>
                  <c:x val="1.4425131191506771E-2"/>
                  <c:y val="3.831672951957448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FC-46D1-B04D-607F1135D588}"/>
                </c:ext>
              </c:extLst>
            </c:dLbl>
            <c:dLbl>
              <c:idx val="5"/>
              <c:layout>
                <c:manualLayout>
                  <c:x val="1.3245033112582835E-2"/>
                  <c:y val="1.35639199728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402640264026427E-2"/>
                  <c:y val="2.684669449875813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FC-46D1-B04D-607F1135D588}"/>
                </c:ext>
              </c:extLst>
            </c:dLbl>
            <c:dLbl>
              <c:idx val="7"/>
              <c:layout>
                <c:manualLayout>
                  <c:x val="1.7446561972101142E-2"/>
                  <c:y val="-8.5564304461942364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3FC-46D1-B04D-607F1135D588}"/>
                </c:ext>
              </c:extLst>
            </c:dLbl>
            <c:dLbl>
              <c:idx val="8"/>
              <c:layout>
                <c:manualLayout>
                  <c:x val="2.34690135680235E-2"/>
                  <c:y val="1.342317109690149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FC-46D1-B04D-607F1135D588}"/>
                </c:ext>
              </c:extLst>
            </c:dLbl>
            <c:dLbl>
              <c:idx val="9"/>
              <c:layout>
                <c:manualLayout>
                  <c:x val="2.6402640264026427E-2"/>
                  <c:y val="8.948545861297539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FC-46D1-B04D-607F1135D588}"/>
                </c:ext>
              </c:extLst>
            </c:dLbl>
            <c:dLbl>
              <c:idx val="10"/>
              <c:layout>
                <c:manualLayout>
                  <c:x val="1.320132013201321E-2"/>
                  <c:y val="1.789709172259507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FC-46D1-B04D-607F1135D588}"/>
                </c:ext>
              </c:extLst>
            </c:dLbl>
            <c:dLbl>
              <c:idx val="11"/>
              <c:layout>
                <c:manualLayout>
                  <c:x val="3.0803080308030799E-2"/>
                  <c:y val="1.3422818791946319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FC-46D1-B04D-607F1135D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data!$O$20:$O$31</c:f>
              <c:numCache>
                <c:formatCode>_(* #,##0.00_);_(* \(#,##0.00\);_(* "-"??_);_(@_)</c:formatCode>
                <c:ptCount val="12"/>
                <c:pt idx="0">
                  <c:v>-1.2559877301422997</c:v>
                </c:pt>
                <c:pt idx="1">
                  <c:v>-8.0752752051231003</c:v>
                </c:pt>
                <c:pt idx="2">
                  <c:v>-4.6486461792534737</c:v>
                </c:pt>
                <c:pt idx="3">
                  <c:v>-2.747497216444855</c:v>
                </c:pt>
                <c:pt idx="4">
                  <c:v>-1.1337089434662249</c:v>
                </c:pt>
                <c:pt idx="5">
                  <c:v>-2.1243437015701132</c:v>
                </c:pt>
                <c:pt idx="6">
                  <c:v>-6.1835692068995893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3FC-46D1-B04D-607F1135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7"/>
        <c:shape val="box"/>
        <c:axId val="234238336"/>
        <c:axId val="234239872"/>
        <c:axId val="0"/>
      </c:bar3DChart>
      <c:catAx>
        <c:axId val="234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34239872"/>
        <c:crosses val="autoZero"/>
        <c:auto val="1"/>
        <c:lblAlgn val="ctr"/>
        <c:lblOffset val="100"/>
        <c:noMultiLvlLbl val="0"/>
      </c:catAx>
      <c:valAx>
        <c:axId val="23423987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3423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53392597126773"/>
          <c:y val="1.4326111476391316E-4"/>
          <c:w val="0.77498272631998744"/>
          <c:h val="9.6007932816951844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47</xdr:row>
      <xdr:rowOff>91440</xdr:rowOff>
    </xdr:from>
    <xdr:to>
      <xdr:col>4</xdr:col>
      <xdr:colOff>99060</xdr:colOff>
      <xdr:row>48</xdr:row>
      <xdr:rowOff>53340</xdr:rowOff>
    </xdr:to>
    <xdr:sp macro="" textlink="">
      <xdr:nvSpPr>
        <xdr:cNvPr id="120429" name="Text Box 53"/>
        <xdr:cNvSpPr txBox="1">
          <a:spLocks noChangeArrowheads="1"/>
        </xdr:cNvSpPr>
      </xdr:nvSpPr>
      <xdr:spPr bwMode="auto">
        <a:xfrm>
          <a:off x="1280160" y="12969240"/>
          <a:ext cx="3482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707390</xdr:colOff>
      <xdr:row>28</xdr:row>
      <xdr:rowOff>112395</xdr:rowOff>
    </xdr:from>
    <xdr:ext cx="635900" cy="262572"/>
    <xdr:sp macro="" textlink="">
      <xdr:nvSpPr>
        <xdr:cNvPr id="3" name="TextBox 2"/>
        <xdr:cNvSpPr txBox="1"/>
      </xdr:nvSpPr>
      <xdr:spPr>
        <a:xfrm>
          <a:off x="1644650" y="7579995"/>
          <a:ext cx="6359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290830</xdr:colOff>
      <xdr:row>40</xdr:row>
      <xdr:rowOff>269240</xdr:rowOff>
    </xdr:from>
    <xdr:ext cx="7705953" cy="270529"/>
    <xdr:sp macro="" textlink="">
      <xdr:nvSpPr>
        <xdr:cNvPr id="4" name="TextBox 3"/>
        <xdr:cNvSpPr txBox="1"/>
      </xdr:nvSpPr>
      <xdr:spPr>
        <a:xfrm>
          <a:off x="290830" y="10929620"/>
          <a:ext cx="7705953" cy="270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948690</xdr:colOff>
      <xdr:row>28</xdr:row>
      <xdr:rowOff>112395</xdr:rowOff>
    </xdr:from>
    <xdr:ext cx="649517" cy="262572"/>
    <xdr:sp macro="" textlink="">
      <xdr:nvSpPr>
        <xdr:cNvPr id="5" name="TextBox 4"/>
        <xdr:cNvSpPr txBox="1"/>
      </xdr:nvSpPr>
      <xdr:spPr>
        <a:xfrm>
          <a:off x="1093470" y="7579995"/>
          <a:ext cx="64951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269875</xdr:colOff>
      <xdr:row>28</xdr:row>
      <xdr:rowOff>114300</xdr:rowOff>
    </xdr:from>
    <xdr:ext cx="496970" cy="262572"/>
    <xdr:sp macro="" textlink="">
      <xdr:nvSpPr>
        <xdr:cNvPr id="6" name="TextBox 5"/>
        <xdr:cNvSpPr txBox="1"/>
      </xdr:nvSpPr>
      <xdr:spPr>
        <a:xfrm>
          <a:off x="1367155" y="7581900"/>
          <a:ext cx="49697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441325</xdr:colOff>
      <xdr:row>28</xdr:row>
      <xdr:rowOff>108019</xdr:rowOff>
    </xdr:from>
    <xdr:ext cx="509502" cy="561885"/>
    <xdr:sp macro="" textlink="">
      <xdr:nvSpPr>
        <xdr:cNvPr id="7" name="TextBox 6"/>
        <xdr:cNvSpPr txBox="1"/>
      </xdr:nvSpPr>
      <xdr:spPr>
        <a:xfrm>
          <a:off x="2087245" y="7575619"/>
          <a:ext cx="509502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3</xdr:col>
      <xdr:colOff>0</xdr:colOff>
      <xdr:row>28</xdr:row>
      <xdr:rowOff>111194</xdr:rowOff>
    </xdr:from>
    <xdr:ext cx="490296" cy="262572"/>
    <xdr:sp macro="" textlink="">
      <xdr:nvSpPr>
        <xdr:cNvPr id="8" name="TextBox 7"/>
        <xdr:cNvSpPr txBox="1"/>
      </xdr:nvSpPr>
      <xdr:spPr>
        <a:xfrm>
          <a:off x="1645920" y="7578794"/>
          <a:ext cx="490296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20</xdr:row>
      <xdr:rowOff>160020</xdr:rowOff>
    </xdr:from>
    <xdr:to>
      <xdr:col>8</xdr:col>
      <xdr:colOff>161924</xdr:colOff>
      <xdr:row>30</xdr:row>
      <xdr:rowOff>91440</xdr:rowOff>
    </xdr:to>
    <xdr:graphicFrame macro="">
      <xdr:nvGraphicFramePr>
        <xdr:cNvPr id="12043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31</xdr:row>
      <xdr:rowOff>0</xdr:rowOff>
    </xdr:from>
    <xdr:to>
      <xdr:col>8</xdr:col>
      <xdr:colOff>175260</xdr:colOff>
      <xdr:row>45</xdr:row>
      <xdr:rowOff>220980</xdr:rowOff>
    </xdr:to>
    <xdr:graphicFrame macro="">
      <xdr:nvGraphicFramePr>
        <xdr:cNvPr id="1204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84297</xdr:colOff>
      <xdr:row>31</xdr:row>
      <xdr:rowOff>120015</xdr:rowOff>
    </xdr:from>
    <xdr:to>
      <xdr:col>9</xdr:col>
      <xdr:colOff>0</xdr:colOff>
      <xdr:row>32</xdr:row>
      <xdr:rowOff>142824</xdr:rowOff>
    </xdr:to>
    <xdr:sp macro="" textlink="">
      <xdr:nvSpPr>
        <xdr:cNvPr id="11" name="Rectangle 10"/>
        <xdr:cNvSpPr/>
      </xdr:nvSpPr>
      <xdr:spPr bwMode="auto">
        <a:xfrm>
          <a:off x="7843997" y="8756015"/>
          <a:ext cx="1053083" cy="2818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400">
              <a:latin typeface="TH SarabunPSK" pitchFamily="34" charset="-34"/>
              <a:cs typeface="TH SarabunPSK" pitchFamily="34" charset="-34"/>
            </a:rPr>
            <a:t>         </a:t>
          </a:r>
          <a:r>
            <a:rPr lang="en-US" sz="1100">
              <a:latin typeface="+mn-lt"/>
              <a:cs typeface="TH SarabunPSK" pitchFamily="34" charset="-34"/>
            </a:rPr>
            <a:t>Unit:%</a:t>
          </a:r>
          <a:endParaRPr lang="th-TH" sz="1100">
            <a:latin typeface="+mn-lt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0.85666</cdr:x>
      <cdr:y>0.00417</cdr:y>
    </cdr:from>
    <cdr:to>
      <cdr:x>1</cdr:x>
      <cdr:y>0.10393</cdr:y>
    </cdr:to>
    <cdr:sp macro="" textlink="">
      <cdr:nvSpPr>
        <cdr:cNvPr id="3" name="Rectangle 1"/>
        <cdr:cNvSpPr/>
      </cdr:nvSpPr>
      <cdr:spPr bwMode="auto">
        <a:xfrm xmlns:a="http://schemas.openxmlformats.org/drawingml/2006/main">
          <a:off x="6812827" y="11312"/>
          <a:ext cx="1139913" cy="270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  <a:ea typeface="Tahoma" pitchFamily="34" charset="0"/>
              <a:cs typeface="Tahoma" pitchFamily="34" charset="0"/>
            </a:rPr>
            <a:t>Unit:Billion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baht</a:t>
          </a:r>
          <a:endParaRPr lang="th-TH" sz="1000">
            <a:latin typeface="Tahoma" pitchFamily="34" charset="0"/>
            <a:ea typeface="Tahoma" pitchFamily="34" charset="0"/>
            <a:cs typeface="Tahoma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47</xdr:row>
      <xdr:rowOff>91440</xdr:rowOff>
    </xdr:from>
    <xdr:to>
      <xdr:col>4</xdr:col>
      <xdr:colOff>99060</xdr:colOff>
      <xdr:row>48</xdr:row>
      <xdr:rowOff>53340</xdr:rowOff>
    </xdr:to>
    <xdr:sp macro="" textlink="">
      <xdr:nvSpPr>
        <xdr:cNvPr id="2" name="Text Box 53"/>
        <xdr:cNvSpPr txBox="1">
          <a:spLocks noChangeArrowheads="1"/>
        </xdr:cNvSpPr>
      </xdr:nvSpPr>
      <xdr:spPr bwMode="auto">
        <a:xfrm>
          <a:off x="1280160" y="12969240"/>
          <a:ext cx="3482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707390</xdr:colOff>
      <xdr:row>28</xdr:row>
      <xdr:rowOff>112395</xdr:rowOff>
    </xdr:from>
    <xdr:ext cx="635900" cy="262572"/>
    <xdr:sp macro="" textlink="">
      <xdr:nvSpPr>
        <xdr:cNvPr id="3" name="TextBox 2"/>
        <xdr:cNvSpPr txBox="1"/>
      </xdr:nvSpPr>
      <xdr:spPr>
        <a:xfrm>
          <a:off x="3016250" y="7922895"/>
          <a:ext cx="6359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290830</xdr:colOff>
      <xdr:row>40</xdr:row>
      <xdr:rowOff>269240</xdr:rowOff>
    </xdr:from>
    <xdr:ext cx="7705953" cy="270529"/>
    <xdr:sp macro="" textlink="">
      <xdr:nvSpPr>
        <xdr:cNvPr id="4" name="TextBox 3"/>
        <xdr:cNvSpPr txBox="1"/>
      </xdr:nvSpPr>
      <xdr:spPr>
        <a:xfrm>
          <a:off x="290830" y="11440160"/>
          <a:ext cx="7705953" cy="270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948690</xdr:colOff>
      <xdr:row>28</xdr:row>
      <xdr:rowOff>112395</xdr:rowOff>
    </xdr:from>
    <xdr:ext cx="649517" cy="262572"/>
    <xdr:sp macro="" textlink="">
      <xdr:nvSpPr>
        <xdr:cNvPr id="5" name="TextBox 4"/>
        <xdr:cNvSpPr txBox="1"/>
      </xdr:nvSpPr>
      <xdr:spPr>
        <a:xfrm>
          <a:off x="2023110" y="7922895"/>
          <a:ext cx="64951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269875</xdr:colOff>
      <xdr:row>28</xdr:row>
      <xdr:rowOff>114300</xdr:rowOff>
    </xdr:from>
    <xdr:ext cx="496970" cy="262572"/>
    <xdr:sp macro="" textlink="">
      <xdr:nvSpPr>
        <xdr:cNvPr id="6" name="TextBox 5"/>
        <xdr:cNvSpPr txBox="1"/>
      </xdr:nvSpPr>
      <xdr:spPr>
        <a:xfrm>
          <a:off x="2578735" y="7924800"/>
          <a:ext cx="49697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441325</xdr:colOff>
      <xdr:row>28</xdr:row>
      <xdr:rowOff>108019</xdr:rowOff>
    </xdr:from>
    <xdr:ext cx="509502" cy="561885"/>
    <xdr:sp macro="" textlink="">
      <xdr:nvSpPr>
        <xdr:cNvPr id="7" name="TextBox 6"/>
        <xdr:cNvSpPr txBox="1"/>
      </xdr:nvSpPr>
      <xdr:spPr>
        <a:xfrm>
          <a:off x="3961765" y="7918519"/>
          <a:ext cx="509502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3</xdr:col>
      <xdr:colOff>0</xdr:colOff>
      <xdr:row>28</xdr:row>
      <xdr:rowOff>111194</xdr:rowOff>
    </xdr:from>
    <xdr:ext cx="490296" cy="262572"/>
    <xdr:sp macro="" textlink="">
      <xdr:nvSpPr>
        <xdr:cNvPr id="8" name="TextBox 7"/>
        <xdr:cNvSpPr txBox="1"/>
      </xdr:nvSpPr>
      <xdr:spPr>
        <a:xfrm>
          <a:off x="3520440" y="7921694"/>
          <a:ext cx="490296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20</xdr:row>
      <xdr:rowOff>160020</xdr:rowOff>
    </xdr:from>
    <xdr:to>
      <xdr:col>7</xdr:col>
      <xdr:colOff>708660</xdr:colOff>
      <xdr:row>30</xdr:row>
      <xdr:rowOff>91440</xdr:rowOff>
    </xdr:to>
    <xdr:graphicFrame macro="">
      <xdr:nvGraphicFramePr>
        <xdr:cNvPr id="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31</xdr:row>
      <xdr:rowOff>0</xdr:rowOff>
    </xdr:from>
    <xdr:to>
      <xdr:col>8</xdr:col>
      <xdr:colOff>175260</xdr:colOff>
      <xdr:row>45</xdr:row>
      <xdr:rowOff>220980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84297</xdr:colOff>
      <xdr:row>31</xdr:row>
      <xdr:rowOff>120015</xdr:rowOff>
    </xdr:from>
    <xdr:to>
      <xdr:col>9</xdr:col>
      <xdr:colOff>32480</xdr:colOff>
      <xdr:row>32</xdr:row>
      <xdr:rowOff>142824</xdr:rowOff>
    </xdr:to>
    <xdr:sp macro="" textlink="">
      <xdr:nvSpPr>
        <xdr:cNvPr id="11" name="Rectangle 10"/>
        <xdr:cNvSpPr/>
      </xdr:nvSpPr>
      <xdr:spPr bwMode="auto">
        <a:xfrm>
          <a:off x="7849077" y="8822055"/>
          <a:ext cx="1045463" cy="29712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400">
              <a:latin typeface="TH SarabunPSK" pitchFamily="34" charset="-34"/>
              <a:cs typeface="TH SarabunPSK" pitchFamily="34" charset="-34"/>
            </a:rPr>
            <a:t>         </a:t>
          </a:r>
          <a:r>
            <a:rPr lang="en-US" sz="1100">
              <a:latin typeface="+mn-lt"/>
              <a:cs typeface="TH SarabunPSK" pitchFamily="34" charset="-34"/>
            </a:rPr>
            <a:t>Unit:%</a:t>
          </a:r>
          <a:endParaRPr lang="th-TH" sz="1100">
            <a:latin typeface="+mn-lt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0.85666</cdr:x>
      <cdr:y>0.00417</cdr:y>
    </cdr:from>
    <cdr:to>
      <cdr:x>1</cdr:x>
      <cdr:y>0.10393</cdr:y>
    </cdr:to>
    <cdr:sp macro="" textlink="">
      <cdr:nvSpPr>
        <cdr:cNvPr id="3" name="Rectangle 1"/>
        <cdr:cNvSpPr/>
      </cdr:nvSpPr>
      <cdr:spPr bwMode="auto">
        <a:xfrm xmlns:a="http://schemas.openxmlformats.org/drawingml/2006/main">
          <a:off x="6812827" y="11312"/>
          <a:ext cx="1139913" cy="270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  <a:ea typeface="Tahoma" pitchFamily="34" charset="0"/>
              <a:cs typeface="Tahoma" pitchFamily="34" charset="0"/>
            </a:rPr>
            <a:t>Unit:Billion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baht</a:t>
          </a:r>
          <a:endParaRPr lang="th-TH" sz="1000">
            <a:latin typeface="Tahoma" pitchFamily="34" charset="0"/>
            <a:ea typeface="Tahoma" pitchFamily="34" charset="0"/>
            <a:cs typeface="Tahoma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7"/>
  <sheetViews>
    <sheetView tabSelected="1" zoomScale="80" zoomScaleNormal="80" workbookViewId="0">
      <selection activeCell="A2" sqref="A2"/>
    </sheetView>
  </sheetViews>
  <sheetFormatPr defaultRowHeight="21" x14ac:dyDescent="0.6"/>
  <cols>
    <col min="1" max="1" width="17.625" style="16" customWidth="1"/>
    <col min="2" max="2" width="20.25" style="18" customWidth="1"/>
    <col min="3" max="3" width="19.875" style="18" customWidth="1"/>
    <col min="4" max="4" width="18.75" style="18" customWidth="1"/>
    <col min="5" max="5" width="12.25" style="17" customWidth="1"/>
    <col min="6" max="6" width="20.875" style="18" customWidth="1"/>
    <col min="7" max="7" width="17.75" style="18" customWidth="1"/>
    <col min="8" max="8" width="12.25" style="17" customWidth="1"/>
    <col min="9" max="9" width="5.75" style="34" bestFit="1" customWidth="1"/>
    <col min="10" max="11" width="9" style="35"/>
    <col min="12" max="16384" width="9" style="16"/>
  </cols>
  <sheetData>
    <row r="1" spans="1:243" x14ac:dyDescent="0.6">
      <c r="A1" s="62" t="s">
        <v>38</v>
      </c>
      <c r="B1" s="62"/>
      <c r="C1" s="62"/>
      <c r="D1" s="62"/>
      <c r="E1" s="62"/>
      <c r="F1" s="62"/>
      <c r="G1" s="62"/>
      <c r="H1" s="62"/>
    </row>
    <row r="2" spans="1:243" x14ac:dyDescent="0.6">
      <c r="A2" s="1"/>
      <c r="B2" s="2"/>
      <c r="C2" s="2"/>
      <c r="D2" s="2"/>
      <c r="E2" s="3"/>
      <c r="F2" s="2"/>
      <c r="G2" s="63" t="s">
        <v>37</v>
      </c>
      <c r="H2" s="64"/>
    </row>
    <row r="3" spans="1:243" ht="21.75" customHeight="1" x14ac:dyDescent="0.6">
      <c r="A3" s="68" t="s">
        <v>0</v>
      </c>
      <c r="B3" s="11"/>
      <c r="C3" s="65" t="s">
        <v>1</v>
      </c>
      <c r="D3" s="66"/>
      <c r="E3" s="67"/>
      <c r="F3" s="65" t="s">
        <v>2</v>
      </c>
      <c r="G3" s="66"/>
      <c r="H3" s="67"/>
    </row>
    <row r="4" spans="1:243" x14ac:dyDescent="0.6">
      <c r="A4" s="69"/>
      <c r="B4" s="68" t="s">
        <v>3</v>
      </c>
      <c r="C4" s="68" t="s">
        <v>4</v>
      </c>
      <c r="D4" s="11" t="s">
        <v>5</v>
      </c>
      <c r="E4" s="60" t="s">
        <v>6</v>
      </c>
      <c r="F4" s="68" t="s">
        <v>7</v>
      </c>
      <c r="G4" s="11" t="s">
        <v>5</v>
      </c>
      <c r="H4" s="60" t="s">
        <v>6</v>
      </c>
    </row>
    <row r="5" spans="1:243" x14ac:dyDescent="0.6">
      <c r="A5" s="70"/>
      <c r="B5" s="70"/>
      <c r="C5" s="70"/>
      <c r="D5" s="11" t="s">
        <v>8</v>
      </c>
      <c r="E5" s="61"/>
      <c r="F5" s="70"/>
      <c r="G5" s="11" t="s">
        <v>8</v>
      </c>
      <c r="H5" s="61"/>
    </row>
    <row r="6" spans="1:243" x14ac:dyDescent="0.6">
      <c r="A6" s="12" t="s">
        <v>9</v>
      </c>
      <c r="B6" s="13">
        <f>SUM(B7:B18)</f>
        <v>897528.39164782013</v>
      </c>
      <c r="C6" s="13">
        <f>SUM(C7:C18)</f>
        <v>969984.84169724572</v>
      </c>
      <c r="D6" s="15">
        <f t="shared" ref="D6:D15" si="0">B6-C6</f>
        <v>-72456.450049425592</v>
      </c>
      <c r="E6" s="59">
        <f t="shared" ref="E6:E15" si="1">D6*100/C6</f>
        <v>-7.4698538507719165</v>
      </c>
      <c r="F6" s="13">
        <f>SUM(F7:F18)</f>
        <v>956685.71492257994</v>
      </c>
      <c r="G6" s="15">
        <f t="shared" ref="G6:G15" si="2">B6-F6</f>
        <v>-59157.323274759809</v>
      </c>
      <c r="H6" s="59">
        <f t="shared" ref="H6:H15" si="3">G6*100/F6</f>
        <v>-6.1835692068995858</v>
      </c>
    </row>
    <row r="7" spans="1:243" x14ac:dyDescent="0.6">
      <c r="A7" s="32" t="s">
        <v>10</v>
      </c>
      <c r="B7" s="4">
        <v>122014.86442691</v>
      </c>
      <c r="C7" s="4">
        <v>119594.42741596153</v>
      </c>
      <c r="D7" s="5">
        <f t="shared" si="0"/>
        <v>2420.4370109484735</v>
      </c>
      <c r="E7" s="6">
        <f t="shared" si="1"/>
        <v>2.0238710642678597</v>
      </c>
      <c r="F7" s="4">
        <v>123566.84888745999</v>
      </c>
      <c r="G7" s="5">
        <f t="shared" si="2"/>
        <v>-1551.984460549982</v>
      </c>
      <c r="H7" s="6">
        <f t="shared" si="3"/>
        <v>-1.2559877301423061</v>
      </c>
    </row>
    <row r="8" spans="1:243" x14ac:dyDescent="0.6">
      <c r="A8" s="31" t="s">
        <v>11</v>
      </c>
      <c r="B8" s="7">
        <v>130414.31236459003</v>
      </c>
      <c r="C8" s="7">
        <v>129825.45521779639</v>
      </c>
      <c r="D8" s="8">
        <f t="shared" si="0"/>
        <v>588.85714679364173</v>
      </c>
      <c r="E8" s="9">
        <f t="shared" si="1"/>
        <v>0.45357603083753451</v>
      </c>
      <c r="F8" s="7">
        <v>151037.37468218003</v>
      </c>
      <c r="G8" s="8">
        <f t="shared" si="2"/>
        <v>-20623.062317589996</v>
      </c>
      <c r="H8" s="10">
        <f t="shared" si="3"/>
        <v>-13.654277532952369</v>
      </c>
    </row>
    <row r="9" spans="1:243" x14ac:dyDescent="0.6">
      <c r="A9" s="32" t="s">
        <v>12</v>
      </c>
      <c r="B9" s="4">
        <v>140844.61528149003</v>
      </c>
      <c r="C9" s="4">
        <v>137232.29591336742</v>
      </c>
      <c r="D9" s="5">
        <f t="shared" si="0"/>
        <v>3612.3193681226112</v>
      </c>
      <c r="E9" s="6">
        <f t="shared" si="1"/>
        <v>2.6322662199013354</v>
      </c>
      <c r="F9" s="4">
        <v>137842.76990705004</v>
      </c>
      <c r="G9" s="5">
        <f t="shared" si="2"/>
        <v>3001.8453744399885</v>
      </c>
      <c r="H9" s="6">
        <f t="shared" si="3"/>
        <v>2.1777314664121947</v>
      </c>
    </row>
    <row r="10" spans="1:243" x14ac:dyDescent="0.6">
      <c r="A10" s="31" t="s">
        <v>13</v>
      </c>
      <c r="B10" s="7">
        <v>147369.04051413</v>
      </c>
      <c r="C10" s="7">
        <v>150158.2373429132</v>
      </c>
      <c r="D10" s="8">
        <f t="shared" si="0"/>
        <v>-2789.1968287831987</v>
      </c>
      <c r="E10" s="9">
        <f t="shared" si="1"/>
        <v>-1.8575050414407628</v>
      </c>
      <c r="F10" s="7">
        <v>143469.63294717998</v>
      </c>
      <c r="G10" s="8">
        <f t="shared" si="2"/>
        <v>3899.4075669500162</v>
      </c>
      <c r="H10" s="10">
        <f t="shared" si="3"/>
        <v>2.7179323504546975</v>
      </c>
    </row>
    <row r="11" spans="1:243" x14ac:dyDescent="0.6">
      <c r="A11" s="32" t="s">
        <v>14</v>
      </c>
      <c r="B11" s="4">
        <v>140180.8506453</v>
      </c>
      <c r="C11" s="4">
        <v>141654.18271065017</v>
      </c>
      <c r="D11" s="5">
        <f t="shared" si="0"/>
        <v>-1473.3320653501723</v>
      </c>
      <c r="E11" s="6">
        <f t="shared" si="1"/>
        <v>-1.0400907598751765</v>
      </c>
      <c r="F11" s="4">
        <v>132714.12522748002</v>
      </c>
      <c r="G11" s="5">
        <f t="shared" si="2"/>
        <v>7466.7254178199801</v>
      </c>
      <c r="H11" s="6">
        <f t="shared" si="3"/>
        <v>5.6261723497943885</v>
      </c>
    </row>
    <row r="12" spans="1:243" x14ac:dyDescent="0.6">
      <c r="A12" s="31" t="s">
        <v>15</v>
      </c>
      <c r="B12" s="7">
        <v>125250.49407720001</v>
      </c>
      <c r="C12" s="7">
        <v>144902.29456194563</v>
      </c>
      <c r="D12" s="8">
        <f t="shared" si="0"/>
        <v>-19651.800484745618</v>
      </c>
      <c r="E12" s="9">
        <f t="shared" si="1"/>
        <v>-13.562104412600926</v>
      </c>
      <c r="F12" s="7">
        <v>134938.87515333999</v>
      </c>
      <c r="G12" s="8">
        <f t="shared" si="2"/>
        <v>-9688.38107613998</v>
      </c>
      <c r="H12" s="10">
        <f t="shared" si="3"/>
        <v>-7.1798294339792221</v>
      </c>
    </row>
    <row r="13" spans="1:243" x14ac:dyDescent="0.6">
      <c r="A13" s="32" t="s">
        <v>16</v>
      </c>
      <c r="B13" s="4">
        <v>91454.214338199978</v>
      </c>
      <c r="C13" s="4">
        <v>146617.94853461147</v>
      </c>
      <c r="D13" s="5">
        <f t="shared" si="0"/>
        <v>-55163.734196411489</v>
      </c>
      <c r="E13" s="6">
        <f t="shared" si="1"/>
        <v>-37.624134526332718</v>
      </c>
      <c r="F13" s="4">
        <v>133116.08811789</v>
      </c>
      <c r="G13" s="5">
        <f t="shared" si="2"/>
        <v>-41661.873779690024</v>
      </c>
      <c r="H13" s="6">
        <f t="shared" si="3"/>
        <v>-31.297399411852847</v>
      </c>
    </row>
    <row r="14" spans="1:243" x14ac:dyDescent="0.6">
      <c r="A14" s="31" t="s">
        <v>17</v>
      </c>
      <c r="B14" s="7"/>
      <c r="C14" s="7"/>
      <c r="D14" s="8">
        <f t="shared" si="0"/>
        <v>0</v>
      </c>
      <c r="E14" s="9" t="e">
        <f t="shared" si="1"/>
        <v>#DIV/0!</v>
      </c>
      <c r="F14" s="7"/>
      <c r="G14" s="8">
        <f t="shared" si="2"/>
        <v>0</v>
      </c>
      <c r="H14" s="10" t="e">
        <f t="shared" si="3"/>
        <v>#DIV/0!</v>
      </c>
      <c r="I14" s="37"/>
      <c r="J14" s="34"/>
      <c r="K14" s="34"/>
      <c r="R14" s="17"/>
      <c r="S14" s="17"/>
      <c r="Z14" s="17"/>
      <c r="AA14" s="17"/>
      <c r="AH14" s="17"/>
      <c r="AI14" s="17"/>
      <c r="AP14" s="17"/>
      <c r="AQ14" s="17"/>
      <c r="AX14" s="17"/>
      <c r="AY14" s="17"/>
      <c r="BF14" s="17"/>
      <c r="BG14" s="17"/>
      <c r="BN14" s="17"/>
      <c r="BO14" s="17"/>
      <c r="BV14" s="17"/>
      <c r="BW14" s="17"/>
      <c r="CD14" s="17"/>
      <c r="CE14" s="17"/>
      <c r="CL14" s="17"/>
      <c r="CM14" s="17"/>
      <c r="CT14" s="17"/>
      <c r="CU14" s="17"/>
      <c r="DB14" s="17"/>
      <c r="DC14" s="17"/>
      <c r="DJ14" s="17"/>
      <c r="DK14" s="17"/>
      <c r="DR14" s="17"/>
      <c r="DS14" s="17"/>
      <c r="DZ14" s="17"/>
      <c r="EA14" s="17"/>
      <c r="EH14" s="17"/>
      <c r="EI14" s="17"/>
      <c r="EP14" s="17"/>
      <c r="EQ14" s="17"/>
      <c r="EX14" s="17"/>
      <c r="EY14" s="17"/>
      <c r="FF14" s="17"/>
      <c r="FG14" s="17"/>
      <c r="FN14" s="17"/>
      <c r="FO14" s="17"/>
      <c r="FV14" s="17"/>
      <c r="FW14" s="17"/>
      <c r="GD14" s="17"/>
      <c r="GE14" s="17"/>
      <c r="GL14" s="17"/>
      <c r="GM14" s="17"/>
      <c r="GT14" s="17"/>
      <c r="GU14" s="17"/>
      <c r="HB14" s="17"/>
      <c r="HC14" s="17"/>
      <c r="HJ14" s="17"/>
      <c r="HK14" s="17"/>
      <c r="HR14" s="17"/>
      <c r="HS14" s="17"/>
      <c r="HZ14" s="17"/>
      <c r="IA14" s="17"/>
      <c r="IH14" s="17"/>
      <c r="II14" s="17"/>
    </row>
    <row r="15" spans="1:243" x14ac:dyDescent="0.6">
      <c r="A15" s="32" t="s">
        <v>18</v>
      </c>
      <c r="B15" s="4"/>
      <c r="C15" s="4"/>
      <c r="D15" s="5">
        <f t="shared" si="0"/>
        <v>0</v>
      </c>
      <c r="E15" s="6" t="e">
        <f t="shared" si="1"/>
        <v>#DIV/0!</v>
      </c>
      <c r="F15" s="4"/>
      <c r="G15" s="5">
        <f t="shared" si="2"/>
        <v>0</v>
      </c>
      <c r="H15" s="6" t="e">
        <f t="shared" si="3"/>
        <v>#DIV/0!</v>
      </c>
    </row>
    <row r="16" spans="1:243" x14ac:dyDescent="0.6">
      <c r="A16" s="31" t="s">
        <v>19</v>
      </c>
      <c r="B16" s="7"/>
      <c r="C16" s="7"/>
      <c r="D16" s="8">
        <f t="shared" ref="D16:D18" si="4">B16-C16</f>
        <v>0</v>
      </c>
      <c r="E16" s="9" t="e">
        <f t="shared" ref="E16:E18" si="5">D16*100/C16</f>
        <v>#DIV/0!</v>
      </c>
      <c r="F16" s="7"/>
      <c r="G16" s="8">
        <f t="shared" ref="G16:G18" si="6">B16-F16</f>
        <v>0</v>
      </c>
      <c r="H16" s="10" t="e">
        <f t="shared" ref="H16:H18" si="7">G16*100/F16</f>
        <v>#DIV/0!</v>
      </c>
    </row>
    <row r="17" spans="1:243" x14ac:dyDescent="0.6">
      <c r="A17" s="32" t="s">
        <v>20</v>
      </c>
      <c r="B17" s="4"/>
      <c r="C17" s="4"/>
      <c r="D17" s="5">
        <f t="shared" si="4"/>
        <v>0</v>
      </c>
      <c r="E17" s="6" t="e">
        <f t="shared" si="5"/>
        <v>#DIV/0!</v>
      </c>
      <c r="F17" s="4"/>
      <c r="G17" s="5">
        <f t="shared" si="6"/>
        <v>0</v>
      </c>
      <c r="H17" s="6" t="e">
        <f t="shared" si="7"/>
        <v>#DIV/0!</v>
      </c>
    </row>
    <row r="18" spans="1:243" ht="23.4" x14ac:dyDescent="0.6">
      <c r="A18" s="31" t="s">
        <v>21</v>
      </c>
      <c r="B18" s="7"/>
      <c r="C18" s="7"/>
      <c r="D18" s="8">
        <f t="shared" si="4"/>
        <v>0</v>
      </c>
      <c r="E18" s="9" t="e">
        <f t="shared" si="5"/>
        <v>#DIV/0!</v>
      </c>
      <c r="F18" s="7"/>
      <c r="G18" s="8">
        <f t="shared" si="6"/>
        <v>0</v>
      </c>
      <c r="H18" s="10" t="e">
        <f t="shared" si="7"/>
        <v>#DIV/0!</v>
      </c>
      <c r="I18" s="38"/>
      <c r="J18" s="34"/>
      <c r="K18" s="34"/>
      <c r="R18" s="17"/>
      <c r="S18" s="17"/>
      <c r="Z18" s="17"/>
      <c r="AA18" s="17"/>
      <c r="AH18" s="17"/>
      <c r="AI18" s="17"/>
      <c r="AP18" s="17"/>
      <c r="AQ18" s="17"/>
      <c r="AX18" s="17"/>
      <c r="AY18" s="17"/>
      <c r="BF18" s="17"/>
      <c r="BG18" s="17"/>
      <c r="BN18" s="17"/>
      <c r="BO18" s="17"/>
      <c r="BV18" s="17"/>
      <c r="BW18" s="17"/>
      <c r="CD18" s="17"/>
      <c r="CE18" s="17"/>
      <c r="CL18" s="17"/>
      <c r="CM18" s="17"/>
      <c r="CT18" s="17"/>
      <c r="CU18" s="17"/>
      <c r="DB18" s="17"/>
      <c r="DC18" s="17"/>
      <c r="DJ18" s="17"/>
      <c r="DK18" s="17"/>
      <c r="DR18" s="17"/>
      <c r="DS18" s="17"/>
      <c r="DZ18" s="17"/>
      <c r="EA18" s="17"/>
      <c r="EH18" s="17"/>
      <c r="EI18" s="17"/>
      <c r="EP18" s="17"/>
      <c r="EQ18" s="17"/>
      <c r="EX18" s="17"/>
      <c r="EY18" s="17"/>
      <c r="FF18" s="17"/>
      <c r="FG18" s="17"/>
      <c r="FN18" s="17"/>
      <c r="FO18" s="17"/>
      <c r="FV18" s="17"/>
      <c r="FW18" s="17"/>
      <c r="GD18" s="17"/>
      <c r="GE18" s="17"/>
      <c r="GL18" s="17"/>
      <c r="GM18" s="17"/>
      <c r="GT18" s="17"/>
      <c r="GU18" s="17"/>
      <c r="HB18" s="17"/>
      <c r="HC18" s="17"/>
      <c r="HJ18" s="17"/>
      <c r="HK18" s="17"/>
      <c r="HR18" s="17"/>
      <c r="HS18" s="17"/>
      <c r="HZ18" s="17"/>
      <c r="IA18" s="17"/>
      <c r="IH18" s="17"/>
      <c r="II18" s="17"/>
    </row>
    <row r="19" spans="1:243" ht="23.4" x14ac:dyDescent="0.6">
      <c r="I19" s="38" t="s">
        <v>0</v>
      </c>
    </row>
    <row r="20" spans="1:243" ht="23.4" x14ac:dyDescent="0.6">
      <c r="D20" s="26"/>
      <c r="E20" s="26"/>
      <c r="F20" s="26"/>
      <c r="I20" s="40" t="s">
        <v>24</v>
      </c>
      <c r="J20" s="34"/>
      <c r="K20" s="34"/>
      <c r="L20" s="30"/>
      <c r="M20" s="30"/>
      <c r="N20" s="30"/>
      <c r="R20" s="17"/>
      <c r="S20" s="17"/>
      <c r="T20" s="30"/>
      <c r="U20" s="30"/>
      <c r="V20" s="30"/>
      <c r="Z20" s="17"/>
      <c r="AA20" s="17"/>
      <c r="AB20" s="30"/>
      <c r="AC20" s="30"/>
      <c r="AD20" s="30"/>
      <c r="AH20" s="17"/>
      <c r="AI20" s="17"/>
      <c r="AJ20" s="30"/>
      <c r="AK20" s="30"/>
      <c r="AL20" s="30"/>
      <c r="AP20" s="17"/>
      <c r="AQ20" s="17"/>
      <c r="AR20" s="30"/>
      <c r="AS20" s="30"/>
      <c r="AT20" s="30"/>
      <c r="AX20" s="17"/>
      <c r="AY20" s="17"/>
      <c r="AZ20" s="30"/>
      <c r="BA20" s="30"/>
      <c r="BB20" s="30"/>
      <c r="BF20" s="17"/>
      <c r="BG20" s="17"/>
      <c r="BH20" s="30"/>
      <c r="BI20" s="30"/>
      <c r="BJ20" s="30"/>
      <c r="BN20" s="17"/>
      <c r="BO20" s="17"/>
      <c r="BP20" s="30"/>
      <c r="BQ20" s="30"/>
      <c r="BR20" s="30"/>
      <c r="BV20" s="17"/>
      <c r="BW20" s="17"/>
      <c r="BX20" s="30"/>
      <c r="BY20" s="30"/>
      <c r="BZ20" s="30"/>
      <c r="CD20" s="17"/>
      <c r="CE20" s="17"/>
      <c r="CF20" s="30"/>
      <c r="CG20" s="30"/>
      <c r="CH20" s="30"/>
      <c r="CL20" s="17"/>
      <c r="CM20" s="17"/>
      <c r="CN20" s="30"/>
      <c r="CO20" s="30"/>
      <c r="CP20" s="30"/>
      <c r="CT20" s="17"/>
      <c r="CU20" s="17"/>
      <c r="CV20" s="30"/>
      <c r="CW20" s="30"/>
      <c r="CX20" s="30"/>
      <c r="DB20" s="17"/>
      <c r="DC20" s="17"/>
      <c r="DD20" s="30"/>
      <c r="DE20" s="30"/>
      <c r="DF20" s="30"/>
      <c r="DJ20" s="17"/>
      <c r="DK20" s="17"/>
      <c r="DL20" s="30"/>
      <c r="DM20" s="30"/>
      <c r="DN20" s="30"/>
      <c r="DR20" s="17"/>
      <c r="DS20" s="17"/>
      <c r="DT20" s="30"/>
      <c r="DU20" s="30"/>
      <c r="DV20" s="30"/>
      <c r="DZ20" s="17"/>
      <c r="EA20" s="17"/>
      <c r="EB20" s="30"/>
      <c r="EC20" s="30"/>
      <c r="ED20" s="30"/>
      <c r="EH20" s="17"/>
      <c r="EI20" s="17"/>
      <c r="EJ20" s="30"/>
      <c r="EK20" s="30"/>
      <c r="EL20" s="30"/>
      <c r="EP20" s="17"/>
      <c r="EQ20" s="17"/>
      <c r="ER20" s="30"/>
      <c r="ES20" s="30"/>
      <c r="ET20" s="30"/>
      <c r="EX20" s="17"/>
      <c r="EY20" s="17"/>
      <c r="EZ20" s="30"/>
      <c r="FA20" s="30"/>
      <c r="FB20" s="30"/>
      <c r="FF20" s="17"/>
      <c r="FG20" s="17"/>
      <c r="FH20" s="30"/>
      <c r="FI20" s="30"/>
      <c r="FJ20" s="30"/>
      <c r="FN20" s="17"/>
      <c r="FO20" s="17"/>
      <c r="FP20" s="30"/>
      <c r="FQ20" s="30"/>
      <c r="FR20" s="30"/>
      <c r="FV20" s="17"/>
      <c r="FW20" s="17"/>
      <c r="FX20" s="30"/>
      <c r="FY20" s="30"/>
      <c r="FZ20" s="30"/>
      <c r="GD20" s="17"/>
      <c r="GE20" s="17"/>
      <c r="GF20" s="30"/>
      <c r="GG20" s="30"/>
      <c r="GH20" s="30"/>
      <c r="GL20" s="17"/>
      <c r="GM20" s="17"/>
      <c r="GN20" s="30"/>
      <c r="GO20" s="30"/>
      <c r="GP20" s="30"/>
      <c r="GT20" s="17"/>
      <c r="GU20" s="17"/>
      <c r="GV20" s="30"/>
      <c r="GW20" s="30"/>
      <c r="GX20" s="30"/>
      <c r="HB20" s="17"/>
      <c r="HC20" s="17"/>
      <c r="HD20" s="30"/>
      <c r="HE20" s="30"/>
      <c r="HF20" s="30"/>
      <c r="HJ20" s="17"/>
      <c r="HK20" s="17"/>
      <c r="HL20" s="30"/>
      <c r="HM20" s="30"/>
      <c r="HN20" s="30"/>
      <c r="HR20" s="17"/>
      <c r="HS20" s="17"/>
      <c r="HT20" s="30"/>
      <c r="HU20" s="30"/>
      <c r="HV20" s="30"/>
      <c r="HZ20" s="17"/>
      <c r="IA20" s="17"/>
      <c r="IB20" s="30"/>
      <c r="IC20" s="30"/>
      <c r="ID20" s="30"/>
      <c r="IH20" s="17"/>
      <c r="II20" s="17"/>
    </row>
    <row r="21" spans="1:243" ht="23.4" x14ac:dyDescent="0.6">
      <c r="E21" s="25"/>
      <c r="I21" s="42" t="s">
        <v>25</v>
      </c>
      <c r="J21" s="34"/>
      <c r="K21" s="34"/>
      <c r="M21" s="29"/>
      <c r="R21" s="17"/>
      <c r="S21" s="17"/>
      <c r="U21" s="29"/>
      <c r="Z21" s="17"/>
      <c r="AA21" s="17"/>
      <c r="AC21" s="29"/>
      <c r="AH21" s="17"/>
      <c r="AI21" s="17"/>
      <c r="AK21" s="29"/>
      <c r="AP21" s="17"/>
      <c r="AQ21" s="17"/>
      <c r="AS21" s="29"/>
      <c r="AX21" s="17"/>
      <c r="AY21" s="17"/>
      <c r="BA21" s="29"/>
      <c r="BF21" s="17"/>
      <c r="BG21" s="17"/>
      <c r="BI21" s="29"/>
      <c r="BN21" s="17"/>
      <c r="BO21" s="17"/>
      <c r="BQ21" s="29"/>
      <c r="BV21" s="17"/>
      <c r="BW21" s="17"/>
      <c r="BY21" s="29"/>
      <c r="CD21" s="17"/>
      <c r="CE21" s="17"/>
      <c r="CG21" s="29"/>
      <c r="CL21" s="17"/>
      <c r="CM21" s="17"/>
      <c r="CO21" s="29"/>
      <c r="CT21" s="17"/>
      <c r="CU21" s="17"/>
      <c r="CW21" s="29"/>
      <c r="DB21" s="17"/>
      <c r="DC21" s="17"/>
      <c r="DE21" s="29"/>
      <c r="DJ21" s="17"/>
      <c r="DK21" s="17"/>
      <c r="DM21" s="29"/>
      <c r="DR21" s="17"/>
      <c r="DS21" s="17"/>
      <c r="DU21" s="29"/>
      <c r="DZ21" s="17"/>
      <c r="EA21" s="17"/>
      <c r="EC21" s="29"/>
      <c r="EH21" s="17"/>
      <c r="EI21" s="17"/>
      <c r="EK21" s="29"/>
      <c r="EP21" s="17"/>
      <c r="EQ21" s="17"/>
      <c r="ES21" s="29"/>
      <c r="EX21" s="17"/>
      <c r="EY21" s="17"/>
      <c r="FA21" s="29"/>
      <c r="FF21" s="17"/>
      <c r="FG21" s="17"/>
      <c r="FI21" s="29"/>
      <c r="FN21" s="17"/>
      <c r="FO21" s="17"/>
      <c r="FQ21" s="29"/>
      <c r="FV21" s="17"/>
      <c r="FW21" s="17"/>
      <c r="FY21" s="29"/>
      <c r="GD21" s="17"/>
      <c r="GE21" s="17"/>
      <c r="GG21" s="29"/>
      <c r="GL21" s="17"/>
      <c r="GM21" s="17"/>
      <c r="GO21" s="29"/>
      <c r="GT21" s="17"/>
      <c r="GU21" s="17"/>
      <c r="GW21" s="29"/>
      <c r="HB21" s="17"/>
      <c r="HC21" s="17"/>
      <c r="HE21" s="29"/>
      <c r="HJ21" s="17"/>
      <c r="HK21" s="17"/>
      <c r="HM21" s="29"/>
      <c r="HR21" s="17"/>
      <c r="HS21" s="17"/>
      <c r="HU21" s="29"/>
      <c r="HZ21" s="17"/>
      <c r="IA21" s="17"/>
      <c r="IC21" s="29"/>
      <c r="IH21" s="17"/>
      <c r="II21" s="17"/>
    </row>
    <row r="22" spans="1:243" ht="23.4" x14ac:dyDescent="0.6">
      <c r="A22" s="24"/>
      <c r="B22" s="23"/>
      <c r="C22" s="23"/>
      <c r="D22" s="23"/>
      <c r="E22" s="23"/>
      <c r="F22" s="23"/>
      <c r="G22" s="22"/>
      <c r="H22" s="19"/>
      <c r="I22" s="40" t="s">
        <v>26</v>
      </c>
      <c r="J22" s="36"/>
      <c r="K22" s="36"/>
      <c r="L22" s="21"/>
      <c r="M22" s="21"/>
      <c r="N22" s="21"/>
      <c r="O22" s="21"/>
      <c r="P22" s="21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23.4" x14ac:dyDescent="0.6">
      <c r="A23" s="24"/>
      <c r="B23" s="23"/>
      <c r="C23" s="23"/>
      <c r="D23" s="23"/>
      <c r="E23" s="23"/>
      <c r="F23" s="23"/>
      <c r="G23" s="22"/>
      <c r="H23" s="19"/>
      <c r="I23" s="40" t="s">
        <v>27</v>
      </c>
      <c r="J23" s="36"/>
      <c r="K23" s="36"/>
      <c r="L23" s="21"/>
      <c r="M23" s="21"/>
      <c r="N23" s="21"/>
      <c r="O23" s="21"/>
      <c r="P23" s="21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23.4" x14ac:dyDescent="0.6">
      <c r="A24" s="28"/>
      <c r="B24" s="20"/>
      <c r="C24" s="20"/>
      <c r="D24" s="20"/>
      <c r="E24" s="19"/>
      <c r="F24" s="20"/>
      <c r="G24" s="20"/>
      <c r="H24" s="19"/>
      <c r="I24" s="40" t="s">
        <v>28</v>
      </c>
      <c r="J24" s="36"/>
      <c r="K24" s="36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</row>
    <row r="25" spans="1:243" ht="23.4" x14ac:dyDescent="0.6">
      <c r="F25" s="22"/>
      <c r="G25" s="22"/>
      <c r="H25" s="27"/>
      <c r="I25" s="40" t="s">
        <v>29</v>
      </c>
      <c r="J25" s="36"/>
      <c r="K25" s="3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43" ht="23.4" x14ac:dyDescent="0.6">
      <c r="F26" s="22"/>
      <c r="G26" s="22"/>
      <c r="H26" s="27"/>
      <c r="I26" s="38" t="s">
        <v>30</v>
      </c>
      <c r="J26" s="36"/>
      <c r="K26" s="3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43" ht="23.4" x14ac:dyDescent="0.6">
      <c r="F27" s="20"/>
      <c r="G27" s="20"/>
      <c r="H27" s="19"/>
      <c r="I27" s="38" t="s">
        <v>17</v>
      </c>
      <c r="J27" s="36"/>
      <c r="K27" s="36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43" ht="23.4" x14ac:dyDescent="0.6">
      <c r="F28" s="20"/>
      <c r="G28" s="20"/>
      <c r="H28" s="19"/>
      <c r="I28" s="38" t="s">
        <v>31</v>
      </c>
      <c r="J28" s="36"/>
      <c r="K28" s="3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43" ht="23.4" x14ac:dyDescent="0.6">
      <c r="F29" s="20"/>
      <c r="G29" s="20"/>
      <c r="H29" s="19"/>
      <c r="I29" s="38" t="s">
        <v>32</v>
      </c>
      <c r="J29" s="36"/>
      <c r="K29" s="36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43" ht="23.4" x14ac:dyDescent="0.6">
      <c r="F30" s="20"/>
      <c r="G30" s="20"/>
      <c r="H30" s="19"/>
      <c r="I30" s="38" t="s">
        <v>35</v>
      </c>
      <c r="J30" s="36"/>
      <c r="K30" s="3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43" ht="23.4" x14ac:dyDescent="0.6">
      <c r="F31" s="20"/>
      <c r="G31" s="20"/>
      <c r="H31" s="19"/>
      <c r="I31" s="38" t="s">
        <v>36</v>
      </c>
      <c r="J31" s="36"/>
      <c r="K31" s="36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43" x14ac:dyDescent="0.6">
      <c r="F32" s="20"/>
      <c r="G32" s="20"/>
      <c r="H32" s="19"/>
      <c r="J32" s="36"/>
      <c r="K32" s="3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x14ac:dyDescent="0.6">
      <c r="F33" s="20"/>
      <c r="G33" s="20"/>
      <c r="H33" s="19"/>
      <c r="J33" s="36"/>
      <c r="K33" s="36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x14ac:dyDescent="0.6">
      <c r="A34" s="21"/>
      <c r="B34" s="20"/>
      <c r="C34" s="20"/>
      <c r="D34" s="20"/>
      <c r="E34" s="19"/>
      <c r="F34" s="16"/>
      <c r="G34" s="20"/>
      <c r="H34" s="19"/>
      <c r="J34" s="36"/>
      <c r="K34" s="36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6">
      <c r="A35" s="21"/>
      <c r="B35" s="20"/>
      <c r="C35" s="20"/>
      <c r="D35" s="20"/>
      <c r="E35" s="19"/>
      <c r="F35" s="20"/>
      <c r="G35" s="20"/>
      <c r="H35" s="19"/>
      <c r="J35" s="36"/>
      <c r="K35" s="36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x14ac:dyDescent="0.6">
      <c r="A36" s="21"/>
      <c r="B36" s="20"/>
      <c r="C36" s="20"/>
      <c r="D36" s="20"/>
      <c r="E36" s="19"/>
      <c r="F36" s="20"/>
      <c r="G36" s="20"/>
      <c r="H36" s="19"/>
      <c r="J36" s="36"/>
      <c r="K36" s="36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6">
      <c r="A37" s="21"/>
      <c r="B37" s="20"/>
      <c r="C37" s="20"/>
      <c r="D37" s="20"/>
      <c r="E37" s="19"/>
      <c r="F37" s="20"/>
      <c r="G37" s="20"/>
      <c r="H37" s="19"/>
      <c r="J37" s="36"/>
      <c r="K37" s="3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x14ac:dyDescent="0.6">
      <c r="A38" s="19"/>
      <c r="B38" s="20"/>
      <c r="C38" s="20"/>
      <c r="D38" s="20"/>
      <c r="E38" s="19"/>
      <c r="F38" s="20"/>
      <c r="G38" s="20"/>
      <c r="H38" s="19"/>
      <c r="J38" s="36"/>
      <c r="K38" s="36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x14ac:dyDescent="0.6">
      <c r="H39" s="19"/>
      <c r="J39" s="36"/>
      <c r="K39" s="36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x14ac:dyDescent="0.6">
      <c r="H40" s="19"/>
      <c r="J40" s="36"/>
      <c r="K40" s="36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x14ac:dyDescent="0.6">
      <c r="H41" s="19"/>
      <c r="J41" s="36"/>
      <c r="K41" s="36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x14ac:dyDescent="0.6">
      <c r="D42" s="26"/>
      <c r="E42" s="26"/>
      <c r="F42" s="26"/>
      <c r="H42" s="19"/>
      <c r="J42" s="36"/>
      <c r="K42" s="36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5.25" customHeight="1" x14ac:dyDescent="0.6">
      <c r="E43" s="25"/>
      <c r="H43" s="19"/>
      <c r="J43" s="36"/>
      <c r="K43" s="36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x14ac:dyDescent="0.6">
      <c r="A44" s="24"/>
      <c r="B44" s="23"/>
      <c r="C44" s="23"/>
      <c r="D44" s="23"/>
      <c r="E44" s="23"/>
      <c r="F44" s="23"/>
      <c r="G44" s="22"/>
      <c r="H44" s="19"/>
      <c r="J44" s="36"/>
      <c r="K44" s="36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x14ac:dyDescent="0.6">
      <c r="A45" s="24"/>
      <c r="B45" s="23"/>
      <c r="C45" s="23"/>
      <c r="D45" s="23"/>
      <c r="E45" s="23"/>
      <c r="F45" s="23"/>
      <c r="G45" s="22"/>
      <c r="H45" s="19"/>
      <c r="J45" s="36"/>
      <c r="K45" s="36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6">
      <c r="A46" s="21"/>
      <c r="B46" s="20"/>
      <c r="C46" s="20"/>
      <c r="D46" s="20"/>
      <c r="E46" s="19"/>
      <c r="F46" s="20"/>
      <c r="G46" s="20"/>
      <c r="H46" s="19"/>
      <c r="J46" s="36"/>
      <c r="K46" s="3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x14ac:dyDescent="0.6">
      <c r="A47" s="21"/>
      <c r="B47" s="20"/>
      <c r="C47" s="20"/>
      <c r="D47" s="20"/>
      <c r="E47" s="19"/>
      <c r="F47" s="20"/>
      <c r="G47" s="20"/>
      <c r="H47" s="19"/>
      <c r="J47" s="36"/>
      <c r="K47" s="36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x14ac:dyDescent="0.6">
      <c r="A48" s="21"/>
      <c r="B48" s="20"/>
      <c r="C48" s="20"/>
      <c r="D48" s="20"/>
      <c r="E48" s="19"/>
      <c r="F48" s="20"/>
      <c r="G48" s="20"/>
      <c r="H48" s="19"/>
      <c r="J48" s="36"/>
      <c r="K48" s="36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x14ac:dyDescent="0.6">
      <c r="A49" s="21"/>
      <c r="B49" s="20"/>
      <c r="C49" s="20"/>
      <c r="D49" s="20"/>
      <c r="E49" s="19"/>
      <c r="F49" s="20"/>
      <c r="G49" s="20"/>
      <c r="H49" s="19"/>
      <c r="J49" s="36"/>
      <c r="K49" s="36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x14ac:dyDescent="0.6">
      <c r="A50" s="21"/>
      <c r="B50" s="20"/>
      <c r="C50" s="20"/>
      <c r="D50" s="20"/>
      <c r="E50" s="19"/>
      <c r="F50" s="20"/>
      <c r="G50" s="20"/>
      <c r="H50" s="19"/>
      <c r="J50" s="36"/>
      <c r="K50" s="36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x14ac:dyDescent="0.6">
      <c r="A51" s="21"/>
      <c r="B51" s="20"/>
      <c r="C51" s="20"/>
      <c r="D51" s="20"/>
      <c r="E51" s="19"/>
      <c r="F51" s="20"/>
      <c r="G51" s="20"/>
      <c r="H51" s="19"/>
      <c r="J51" s="36"/>
      <c r="K51" s="36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x14ac:dyDescent="0.6">
      <c r="A52" s="21"/>
      <c r="B52" s="20"/>
      <c r="C52" s="20"/>
      <c r="D52" s="20"/>
      <c r="E52" s="19"/>
      <c r="F52" s="20"/>
      <c r="G52" s="20"/>
      <c r="H52" s="19"/>
    </row>
    <row r="53" spans="1:28" x14ac:dyDescent="0.6">
      <c r="A53" s="21"/>
      <c r="B53" s="20"/>
      <c r="C53" s="20"/>
      <c r="D53" s="20"/>
      <c r="E53" s="19"/>
      <c r="F53" s="20"/>
      <c r="G53" s="20"/>
      <c r="H53" s="19"/>
    </row>
    <row r="54" spans="1:28" x14ac:dyDescent="0.6">
      <c r="A54" s="21"/>
      <c r="B54" s="20"/>
      <c r="C54" s="20"/>
      <c r="D54" s="20"/>
      <c r="E54" s="19"/>
      <c r="F54" s="20"/>
      <c r="G54" s="20"/>
      <c r="H54" s="19"/>
    </row>
    <row r="55" spans="1:28" x14ac:dyDescent="0.6">
      <c r="A55" s="21"/>
      <c r="B55" s="20"/>
      <c r="C55" s="20"/>
      <c r="D55" s="20"/>
      <c r="E55" s="19"/>
      <c r="F55" s="20"/>
      <c r="G55" s="20"/>
      <c r="H55" s="19"/>
    </row>
    <row r="56" spans="1:28" x14ac:dyDescent="0.6">
      <c r="A56" s="21"/>
      <c r="B56" s="20"/>
      <c r="C56" s="20"/>
      <c r="D56" s="20"/>
      <c r="E56" s="19"/>
      <c r="F56" s="20"/>
      <c r="G56" s="20"/>
      <c r="H56" s="19"/>
    </row>
    <row r="57" spans="1:28" x14ac:dyDescent="0.6">
      <c r="A57" s="21"/>
      <c r="B57" s="20"/>
      <c r="C57" s="20"/>
      <c r="D57" s="20"/>
      <c r="E57" s="19"/>
      <c r="F57" s="20"/>
      <c r="G57" s="20"/>
      <c r="H57" s="19"/>
    </row>
  </sheetData>
  <sheetProtection password="C4C5" sheet="1" objects="1" scenarios="1"/>
  <mergeCells count="10">
    <mergeCell ref="H4:H5"/>
    <mergeCell ref="A1:H1"/>
    <mergeCell ref="G2:H2"/>
    <mergeCell ref="C3:E3"/>
    <mergeCell ref="F3:H3"/>
    <mergeCell ref="A3:A5"/>
    <mergeCell ref="B4:B5"/>
    <mergeCell ref="C4:C5"/>
    <mergeCell ref="E4:E5"/>
    <mergeCell ref="F4:F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zoomScale="80" zoomScaleNormal="80" workbookViewId="0">
      <selection activeCell="F13" sqref="F13"/>
    </sheetView>
  </sheetViews>
  <sheetFormatPr defaultRowHeight="21" x14ac:dyDescent="0.6"/>
  <cols>
    <col min="1" max="1" width="17.625" style="16" customWidth="1"/>
    <col min="2" max="2" width="20.25" style="18" customWidth="1"/>
    <col min="3" max="3" width="19.875" style="18" customWidth="1"/>
    <col min="4" max="4" width="18.75" style="18" customWidth="1"/>
    <col min="5" max="5" width="12.25" style="17" customWidth="1"/>
    <col min="6" max="6" width="20.875" style="18" customWidth="1"/>
    <col min="7" max="7" width="17.75" style="18" customWidth="1"/>
    <col min="8" max="8" width="12.25" style="17" customWidth="1"/>
    <col min="9" max="9" width="5.75" style="34" bestFit="1" customWidth="1"/>
    <col min="10" max="10" width="12" style="34" customWidth="1"/>
    <col min="11" max="11" width="9.875" style="57" customWidth="1"/>
    <col min="12" max="12" width="10.875" style="57" bestFit="1" customWidth="1"/>
    <col min="13" max="13" width="5.375" style="57" bestFit="1" customWidth="1"/>
    <col min="14" max="14" width="7.5" style="58" customWidth="1"/>
    <col min="15" max="15" width="8.25" style="58" customWidth="1"/>
    <col min="16" max="16" width="12.875" style="58" bestFit="1" customWidth="1"/>
    <col min="17" max="17" width="16.75" style="44" customWidth="1"/>
    <col min="18" max="18" width="18.125" style="35" customWidth="1"/>
    <col min="19" max="19" width="14.125" style="34" customWidth="1"/>
    <col min="20" max="22" width="9" style="35"/>
    <col min="23" max="16384" width="9" style="16"/>
  </cols>
  <sheetData>
    <row r="1" spans="1:254" x14ac:dyDescent="0.6">
      <c r="A1" s="62" t="s">
        <v>39</v>
      </c>
      <c r="B1" s="62"/>
      <c r="C1" s="62"/>
      <c r="D1" s="62"/>
      <c r="E1" s="62"/>
      <c r="F1" s="62"/>
      <c r="G1" s="62"/>
      <c r="H1" s="62"/>
      <c r="K1" s="44"/>
      <c r="L1" s="44"/>
      <c r="M1" s="44"/>
      <c r="N1" s="44"/>
      <c r="O1" s="44"/>
      <c r="P1" s="44"/>
    </row>
    <row r="2" spans="1:254" x14ac:dyDescent="0.6">
      <c r="A2" s="1"/>
      <c r="B2" s="2"/>
      <c r="C2" s="2"/>
      <c r="D2" s="2"/>
      <c r="E2" s="3"/>
      <c r="F2" s="2"/>
      <c r="G2" s="63" t="s">
        <v>37</v>
      </c>
      <c r="H2" s="64"/>
      <c r="K2" s="44"/>
      <c r="L2" s="44"/>
      <c r="M2" s="44"/>
      <c r="N2" s="44"/>
      <c r="O2" s="44"/>
      <c r="P2" s="44"/>
    </row>
    <row r="3" spans="1:254" ht="21.75" customHeight="1" x14ac:dyDescent="0.6">
      <c r="A3" s="68" t="s">
        <v>0</v>
      </c>
      <c r="B3" s="11"/>
      <c r="C3" s="65" t="s">
        <v>1</v>
      </c>
      <c r="D3" s="66"/>
      <c r="E3" s="67"/>
      <c r="F3" s="65" t="s">
        <v>2</v>
      </c>
      <c r="G3" s="66"/>
      <c r="H3" s="67"/>
      <c r="K3" s="44"/>
      <c r="L3" s="44"/>
      <c r="M3" s="44"/>
      <c r="N3" s="44"/>
      <c r="O3" s="44"/>
      <c r="P3" s="44"/>
    </row>
    <row r="4" spans="1:254" x14ac:dyDescent="0.6">
      <c r="A4" s="69"/>
      <c r="B4" s="68" t="s">
        <v>3</v>
      </c>
      <c r="C4" s="68" t="s">
        <v>4</v>
      </c>
      <c r="D4" s="11" t="s">
        <v>5</v>
      </c>
      <c r="E4" s="60" t="s">
        <v>6</v>
      </c>
      <c r="F4" s="68" t="s">
        <v>7</v>
      </c>
      <c r="G4" s="11" t="s">
        <v>5</v>
      </c>
      <c r="H4" s="60" t="s">
        <v>6</v>
      </c>
      <c r="K4" s="44"/>
      <c r="L4" s="44"/>
      <c r="M4" s="44"/>
      <c r="N4" s="44"/>
      <c r="O4" s="44"/>
      <c r="P4" s="44"/>
    </row>
    <row r="5" spans="1:254" x14ac:dyDescent="0.6">
      <c r="A5" s="70"/>
      <c r="B5" s="70"/>
      <c r="C5" s="70"/>
      <c r="D5" s="11" t="s">
        <v>8</v>
      </c>
      <c r="E5" s="61"/>
      <c r="F5" s="70"/>
      <c r="G5" s="11" t="s">
        <v>8</v>
      </c>
      <c r="H5" s="61"/>
      <c r="K5" s="44"/>
      <c r="L5" s="44"/>
      <c r="M5" s="44"/>
      <c r="N5" s="44"/>
      <c r="O5" s="44"/>
      <c r="P5" s="44"/>
    </row>
    <row r="6" spans="1:254" x14ac:dyDescent="0.6">
      <c r="A6" s="33" t="s">
        <v>9</v>
      </c>
      <c r="B6" s="13">
        <f>SUM(B7:B18)</f>
        <v>897528.39164782013</v>
      </c>
      <c r="C6" s="13">
        <f>SUM(C7:C18)</f>
        <v>969984.84169724572</v>
      </c>
      <c r="D6" s="15">
        <f t="shared" ref="D6:D18" si="0">B6-C6</f>
        <v>-72456.450049425592</v>
      </c>
      <c r="E6" s="14">
        <f t="shared" ref="E6:E18" si="1">D6*100/C6</f>
        <v>-7.4698538507719165</v>
      </c>
      <c r="F6" s="13">
        <f>SUM(F7:F18)</f>
        <v>956685.71492257994</v>
      </c>
      <c r="G6" s="15">
        <f t="shared" ref="G6:G18" si="2">B6-F6</f>
        <v>-59157.323274759809</v>
      </c>
      <c r="H6" s="14">
        <f t="shared" ref="H6:H18" si="3">G6*100/F6</f>
        <v>-6.1835692068995858</v>
      </c>
      <c r="K6" s="44"/>
      <c r="L6" s="44"/>
      <c r="M6" s="44"/>
      <c r="N6" s="44"/>
      <c r="O6" s="44"/>
      <c r="P6" s="44"/>
    </row>
    <row r="7" spans="1:254" x14ac:dyDescent="0.6">
      <c r="A7" s="32" t="s">
        <v>10</v>
      </c>
      <c r="B7" s="4">
        <v>122014.86442691</v>
      </c>
      <c r="C7" s="4">
        <v>119594.42741596153</v>
      </c>
      <c r="D7" s="5">
        <f t="shared" si="0"/>
        <v>2420.4370109484735</v>
      </c>
      <c r="E7" s="6">
        <f t="shared" si="1"/>
        <v>2.0238710642678597</v>
      </c>
      <c r="F7" s="4">
        <v>123566.84888745999</v>
      </c>
      <c r="G7" s="5">
        <f t="shared" si="2"/>
        <v>-1551.984460549982</v>
      </c>
      <c r="H7" s="6">
        <f t="shared" si="3"/>
        <v>-1.2559877301423061</v>
      </c>
      <c r="K7" s="44"/>
      <c r="L7" s="44"/>
      <c r="M7" s="44"/>
      <c r="N7" s="44"/>
      <c r="O7" s="44"/>
      <c r="P7" s="44"/>
    </row>
    <row r="8" spans="1:254" x14ac:dyDescent="0.6">
      <c r="A8" s="31" t="s">
        <v>11</v>
      </c>
      <c r="B8" s="7">
        <v>130414.31236459003</v>
      </c>
      <c r="C8" s="7">
        <v>129825.45521779639</v>
      </c>
      <c r="D8" s="8">
        <f t="shared" si="0"/>
        <v>588.85714679364173</v>
      </c>
      <c r="E8" s="9">
        <f t="shared" si="1"/>
        <v>0.45357603083753451</v>
      </c>
      <c r="F8" s="7">
        <v>151037.37468218003</v>
      </c>
      <c r="G8" s="8">
        <f t="shared" si="2"/>
        <v>-20623.062317589996</v>
      </c>
      <c r="H8" s="10">
        <f t="shared" si="3"/>
        <v>-13.654277532952369</v>
      </c>
      <c r="K8" s="44"/>
      <c r="L8" s="44"/>
      <c r="M8" s="44"/>
      <c r="N8" s="44"/>
      <c r="O8" s="44"/>
      <c r="P8" s="44"/>
    </row>
    <row r="9" spans="1:254" x14ac:dyDescent="0.6">
      <c r="A9" s="32" t="s">
        <v>12</v>
      </c>
      <c r="B9" s="4">
        <v>140844.61528149003</v>
      </c>
      <c r="C9" s="4">
        <v>137232.29591336742</v>
      </c>
      <c r="D9" s="5">
        <f t="shared" si="0"/>
        <v>3612.3193681226112</v>
      </c>
      <c r="E9" s="6">
        <f t="shared" si="1"/>
        <v>2.6322662199013354</v>
      </c>
      <c r="F9" s="4">
        <v>137842.76990705004</v>
      </c>
      <c r="G9" s="5">
        <f t="shared" si="2"/>
        <v>3001.8453744399885</v>
      </c>
      <c r="H9" s="6">
        <f t="shared" si="3"/>
        <v>2.1777314664121947</v>
      </c>
      <c r="K9" s="44"/>
      <c r="L9" s="44"/>
      <c r="M9" s="44"/>
      <c r="N9" s="44"/>
      <c r="O9" s="44"/>
      <c r="P9" s="44"/>
    </row>
    <row r="10" spans="1:254" x14ac:dyDescent="0.6">
      <c r="A10" s="31" t="s">
        <v>13</v>
      </c>
      <c r="B10" s="7">
        <v>147369.04051413</v>
      </c>
      <c r="C10" s="7">
        <v>150158.2373429132</v>
      </c>
      <c r="D10" s="8">
        <f t="shared" si="0"/>
        <v>-2789.1968287831987</v>
      </c>
      <c r="E10" s="9">
        <f t="shared" si="1"/>
        <v>-1.8575050414407628</v>
      </c>
      <c r="F10" s="7">
        <v>143469.63294717998</v>
      </c>
      <c r="G10" s="8">
        <f t="shared" si="2"/>
        <v>3899.4075669500162</v>
      </c>
      <c r="H10" s="10">
        <f t="shared" si="3"/>
        <v>2.7179323504546975</v>
      </c>
      <c r="K10" s="44"/>
      <c r="L10" s="44"/>
      <c r="M10" s="44"/>
      <c r="N10" s="44"/>
      <c r="O10" s="44"/>
      <c r="P10" s="44"/>
    </row>
    <row r="11" spans="1:254" x14ac:dyDescent="0.6">
      <c r="A11" s="32" t="s">
        <v>14</v>
      </c>
      <c r="B11" s="4">
        <v>140180.8506453</v>
      </c>
      <c r="C11" s="4">
        <v>141654.18271065017</v>
      </c>
      <c r="D11" s="5">
        <f t="shared" si="0"/>
        <v>-1473.3320653501723</v>
      </c>
      <c r="E11" s="6">
        <f t="shared" si="1"/>
        <v>-1.0400907598751765</v>
      </c>
      <c r="F11" s="4">
        <v>132714.12522748002</v>
      </c>
      <c r="G11" s="5">
        <f t="shared" si="2"/>
        <v>7466.7254178199801</v>
      </c>
      <c r="H11" s="6">
        <f t="shared" si="3"/>
        <v>5.6261723497943885</v>
      </c>
      <c r="K11" s="44"/>
      <c r="L11" s="44"/>
      <c r="M11" s="44"/>
      <c r="N11" s="44"/>
      <c r="O11" s="44"/>
      <c r="P11" s="44"/>
    </row>
    <row r="12" spans="1:254" x14ac:dyDescent="0.6">
      <c r="A12" s="31" t="s">
        <v>15</v>
      </c>
      <c r="B12" s="7">
        <v>125250.49407720001</v>
      </c>
      <c r="C12" s="7">
        <v>144902.29456194563</v>
      </c>
      <c r="D12" s="8">
        <f t="shared" si="0"/>
        <v>-19651.800484745618</v>
      </c>
      <c r="E12" s="9">
        <f t="shared" si="1"/>
        <v>-13.562104412600926</v>
      </c>
      <c r="F12" s="7">
        <v>134938.87515333999</v>
      </c>
      <c r="G12" s="8">
        <f t="shared" si="2"/>
        <v>-9688.38107613998</v>
      </c>
      <c r="H12" s="10">
        <f t="shared" si="3"/>
        <v>-7.1798294339792221</v>
      </c>
      <c r="K12" s="44"/>
      <c r="L12" s="44"/>
      <c r="M12" s="44"/>
      <c r="N12" s="44"/>
      <c r="O12" s="44"/>
      <c r="P12" s="44"/>
    </row>
    <row r="13" spans="1:254" x14ac:dyDescent="0.6">
      <c r="A13" s="32" t="s">
        <v>16</v>
      </c>
      <c r="B13" s="4">
        <v>91454.214338199978</v>
      </c>
      <c r="C13" s="4">
        <v>146617.94853461147</v>
      </c>
      <c r="D13" s="5">
        <f t="shared" si="0"/>
        <v>-55163.734196411489</v>
      </c>
      <c r="E13" s="6">
        <f t="shared" si="1"/>
        <v>-37.624134526332718</v>
      </c>
      <c r="F13" s="4">
        <v>133116.08811789</v>
      </c>
      <c r="G13" s="5">
        <f t="shared" si="2"/>
        <v>-41661.873779690024</v>
      </c>
      <c r="H13" s="6">
        <f t="shared" si="3"/>
        <v>-31.297399411852847</v>
      </c>
      <c r="K13" s="44"/>
      <c r="L13" s="44"/>
      <c r="M13" s="44"/>
      <c r="N13" s="44"/>
      <c r="O13" s="44"/>
      <c r="P13" s="44"/>
    </row>
    <row r="14" spans="1:254" x14ac:dyDescent="0.6">
      <c r="A14" s="31" t="s">
        <v>17</v>
      </c>
      <c r="B14" s="7"/>
      <c r="C14" s="7"/>
      <c r="D14" s="8">
        <f t="shared" si="0"/>
        <v>0</v>
      </c>
      <c r="E14" s="9" t="e">
        <f t="shared" si="1"/>
        <v>#DIV/0!</v>
      </c>
      <c r="F14" s="7"/>
      <c r="G14" s="8">
        <f t="shared" si="2"/>
        <v>0</v>
      </c>
      <c r="H14" s="10" t="e">
        <f t="shared" si="3"/>
        <v>#DIV/0!</v>
      </c>
      <c r="I14" s="37"/>
      <c r="J14" s="37"/>
      <c r="K14" s="44"/>
      <c r="L14" s="44"/>
      <c r="M14" s="44"/>
      <c r="N14" s="44"/>
      <c r="O14" s="44"/>
      <c r="P14" s="44"/>
      <c r="U14" s="34"/>
      <c r="V14" s="34"/>
      <c r="AC14" s="17"/>
      <c r="AD14" s="17"/>
      <c r="AK14" s="17"/>
      <c r="AL14" s="17"/>
      <c r="AS14" s="17"/>
      <c r="AT14" s="17"/>
      <c r="BA14" s="17"/>
      <c r="BB14" s="17"/>
      <c r="BI14" s="17"/>
      <c r="BJ14" s="17"/>
      <c r="BQ14" s="17"/>
      <c r="BR14" s="17"/>
      <c r="BY14" s="17"/>
      <c r="BZ14" s="17"/>
      <c r="CG14" s="17"/>
      <c r="CH14" s="17"/>
      <c r="CO14" s="17"/>
      <c r="CP14" s="17"/>
      <c r="CW14" s="17"/>
      <c r="CX14" s="17"/>
      <c r="DE14" s="17"/>
      <c r="DF14" s="17"/>
      <c r="DM14" s="17"/>
      <c r="DN14" s="17"/>
      <c r="DU14" s="17"/>
      <c r="DV14" s="17"/>
      <c r="EC14" s="17"/>
      <c r="ED14" s="17"/>
      <c r="EK14" s="17"/>
      <c r="EL14" s="17"/>
      <c r="ES14" s="17"/>
      <c r="ET14" s="17"/>
      <c r="FA14" s="17"/>
      <c r="FB14" s="17"/>
      <c r="FI14" s="17"/>
      <c r="FJ14" s="17"/>
      <c r="FQ14" s="17"/>
      <c r="FR14" s="17"/>
      <c r="FY14" s="17"/>
      <c r="FZ14" s="17"/>
      <c r="GG14" s="17"/>
      <c r="GH14" s="17"/>
      <c r="GO14" s="17"/>
      <c r="GP14" s="17"/>
      <c r="GW14" s="17"/>
      <c r="GX14" s="17"/>
      <c r="HE14" s="17"/>
      <c r="HF14" s="17"/>
      <c r="HM14" s="17"/>
      <c r="HN14" s="17"/>
      <c r="HU14" s="17"/>
      <c r="HV14" s="17"/>
      <c r="IC14" s="17"/>
      <c r="ID14" s="17"/>
      <c r="IK14" s="17"/>
      <c r="IL14" s="17"/>
      <c r="IS14" s="17"/>
      <c r="IT14" s="17"/>
    </row>
    <row r="15" spans="1:254" x14ac:dyDescent="0.6">
      <c r="A15" s="32" t="s">
        <v>18</v>
      </c>
      <c r="B15" s="4"/>
      <c r="C15" s="4"/>
      <c r="D15" s="5">
        <f t="shared" si="0"/>
        <v>0</v>
      </c>
      <c r="E15" s="6" t="e">
        <f t="shared" si="1"/>
        <v>#DIV/0!</v>
      </c>
      <c r="F15" s="4"/>
      <c r="G15" s="5">
        <f t="shared" si="2"/>
        <v>0</v>
      </c>
      <c r="H15" s="6" t="e">
        <f t="shared" si="3"/>
        <v>#DIV/0!</v>
      </c>
      <c r="K15" s="44"/>
      <c r="L15" s="44"/>
      <c r="M15" s="44"/>
      <c r="N15" s="44"/>
      <c r="O15" s="44"/>
      <c r="P15" s="44"/>
    </row>
    <row r="16" spans="1:254" x14ac:dyDescent="0.6">
      <c r="A16" s="31" t="s">
        <v>19</v>
      </c>
      <c r="B16" s="7"/>
      <c r="C16" s="7"/>
      <c r="D16" s="8">
        <f t="shared" si="0"/>
        <v>0</v>
      </c>
      <c r="E16" s="9" t="e">
        <f t="shared" si="1"/>
        <v>#DIV/0!</v>
      </c>
      <c r="F16" s="7"/>
      <c r="G16" s="8">
        <f t="shared" si="2"/>
        <v>0</v>
      </c>
      <c r="H16" s="10" t="e">
        <f t="shared" si="3"/>
        <v>#DIV/0!</v>
      </c>
      <c r="K16" s="44"/>
      <c r="L16" s="44"/>
      <c r="M16" s="44"/>
      <c r="N16" s="44"/>
      <c r="O16" s="44"/>
      <c r="P16" s="44"/>
    </row>
    <row r="17" spans="1:254" x14ac:dyDescent="0.6">
      <c r="A17" s="32" t="s">
        <v>20</v>
      </c>
      <c r="B17" s="4"/>
      <c r="C17" s="4"/>
      <c r="D17" s="5">
        <f t="shared" si="0"/>
        <v>0</v>
      </c>
      <c r="E17" s="6" t="e">
        <f t="shared" si="1"/>
        <v>#DIV/0!</v>
      </c>
      <c r="F17" s="4"/>
      <c r="G17" s="5">
        <f t="shared" si="2"/>
        <v>0</v>
      </c>
      <c r="H17" s="6" t="e">
        <f t="shared" si="3"/>
        <v>#DIV/0!</v>
      </c>
      <c r="K17" s="44"/>
      <c r="L17" s="44"/>
      <c r="M17" s="44"/>
      <c r="N17" s="44"/>
      <c r="O17" s="44"/>
      <c r="P17" s="44"/>
    </row>
    <row r="18" spans="1:254" ht="23.4" x14ac:dyDescent="0.6">
      <c r="A18" s="31" t="s">
        <v>21</v>
      </c>
      <c r="B18" s="7"/>
      <c r="C18" s="7"/>
      <c r="D18" s="8">
        <f t="shared" si="0"/>
        <v>0</v>
      </c>
      <c r="E18" s="9" t="e">
        <f t="shared" si="1"/>
        <v>#DIV/0!</v>
      </c>
      <c r="F18" s="7"/>
      <c r="G18" s="8">
        <f t="shared" si="2"/>
        <v>0</v>
      </c>
      <c r="H18" s="10" t="e">
        <f t="shared" si="3"/>
        <v>#DIV/0!</v>
      </c>
      <c r="I18" s="38"/>
      <c r="K18" s="44"/>
      <c r="L18" s="44"/>
      <c r="M18" s="44"/>
      <c r="N18" s="44"/>
      <c r="O18" s="44"/>
      <c r="P18" s="44"/>
      <c r="R18" s="40" t="s">
        <v>23</v>
      </c>
      <c r="S18" s="39" t="s">
        <v>22</v>
      </c>
      <c r="U18" s="34"/>
      <c r="V18" s="34"/>
      <c r="AC18" s="17"/>
      <c r="AD18" s="17"/>
      <c r="AK18" s="17"/>
      <c r="AL18" s="17"/>
      <c r="AS18" s="17"/>
      <c r="AT18" s="17"/>
      <c r="BA18" s="17"/>
      <c r="BB18" s="17"/>
      <c r="BI18" s="17"/>
      <c r="BJ18" s="17"/>
      <c r="BQ18" s="17"/>
      <c r="BR18" s="17"/>
      <c r="BY18" s="17"/>
      <c r="BZ18" s="17"/>
      <c r="CG18" s="17"/>
      <c r="CH18" s="17"/>
      <c r="CO18" s="17"/>
      <c r="CP18" s="17"/>
      <c r="CW18" s="17"/>
      <c r="CX18" s="17"/>
      <c r="DE18" s="17"/>
      <c r="DF18" s="17"/>
      <c r="DM18" s="17"/>
      <c r="DN18" s="17"/>
      <c r="DU18" s="17"/>
      <c r="DV18" s="17"/>
      <c r="EC18" s="17"/>
      <c r="ED18" s="17"/>
      <c r="EK18" s="17"/>
      <c r="EL18" s="17"/>
      <c r="ES18" s="17"/>
      <c r="ET18" s="17"/>
      <c r="FA18" s="17"/>
      <c r="FB18" s="17"/>
      <c r="FI18" s="17"/>
      <c r="FJ18" s="17"/>
      <c r="FQ18" s="17"/>
      <c r="FR18" s="17"/>
      <c r="FY18" s="17"/>
      <c r="FZ18" s="17"/>
      <c r="GG18" s="17"/>
      <c r="GH18" s="17"/>
      <c r="GO18" s="17"/>
      <c r="GP18" s="17"/>
      <c r="GW18" s="17"/>
      <c r="GX18" s="17"/>
      <c r="HE18" s="17"/>
      <c r="HF18" s="17"/>
      <c r="HM18" s="17"/>
      <c r="HN18" s="17"/>
      <c r="HU18" s="17"/>
      <c r="HV18" s="17"/>
      <c r="IC18" s="17"/>
      <c r="ID18" s="17"/>
      <c r="IK18" s="17"/>
      <c r="IL18" s="17"/>
      <c r="IS18" s="17"/>
      <c r="IT18" s="17"/>
    </row>
    <row r="19" spans="1:254" ht="23.4" x14ac:dyDescent="0.6">
      <c r="I19" s="38" t="s">
        <v>0</v>
      </c>
      <c r="J19" s="39" t="s">
        <v>34</v>
      </c>
      <c r="K19" s="45" t="s">
        <v>33</v>
      </c>
      <c r="L19" s="45"/>
      <c r="M19" s="46" t="s">
        <v>0</v>
      </c>
      <c r="N19" s="45" t="s">
        <v>40</v>
      </c>
      <c r="O19" s="46" t="s">
        <v>41</v>
      </c>
      <c r="P19" s="46"/>
      <c r="Q19" s="47"/>
      <c r="R19" s="40"/>
      <c r="S19" s="40"/>
    </row>
    <row r="20" spans="1:254" ht="23.4" x14ac:dyDescent="0.6">
      <c r="D20" s="26"/>
      <c r="E20" s="26"/>
      <c r="F20" s="26"/>
      <c r="I20" s="40" t="s">
        <v>24</v>
      </c>
      <c r="J20" s="41">
        <f t="shared" ref="J20:J25" si="4">+L20-K20</f>
        <v>0</v>
      </c>
      <c r="K20" s="48">
        <f t="shared" ref="K20" si="5">B7/1000</f>
        <v>122.01486442691001</v>
      </c>
      <c r="L20" s="48">
        <f>K20</f>
        <v>122.01486442691001</v>
      </c>
      <c r="M20" s="49" t="s">
        <v>24</v>
      </c>
      <c r="N20" s="50">
        <f t="shared" ref="N20" si="6">(L20-Q20)*100/Q20</f>
        <v>2.0238710642678615</v>
      </c>
      <c r="O20" s="51">
        <f t="shared" ref="O20" si="7">(L20-S20)*100/S20</f>
        <v>-1.2559877301422997</v>
      </c>
      <c r="P20" s="52">
        <f t="shared" ref="P20:P31" si="8">C7/1000</f>
        <v>119.59442741596153</v>
      </c>
      <c r="Q20" s="53">
        <f>P20</f>
        <v>119.59442741596153</v>
      </c>
      <c r="R20" s="53">
        <f t="shared" ref="R20:R27" si="9">F7/1000</f>
        <v>123.56684888745998</v>
      </c>
      <c r="S20" s="53">
        <f>R20</f>
        <v>123.56684888745998</v>
      </c>
      <c r="U20" s="34"/>
      <c r="V20" s="34"/>
      <c r="W20" s="30"/>
      <c r="X20" s="30"/>
      <c r="Y20" s="30"/>
      <c r="AC20" s="17"/>
      <c r="AD20" s="17"/>
      <c r="AE20" s="30"/>
      <c r="AF20" s="30"/>
      <c r="AG20" s="30"/>
      <c r="AK20" s="17"/>
      <c r="AL20" s="17"/>
      <c r="AM20" s="30"/>
      <c r="AN20" s="30"/>
      <c r="AO20" s="30"/>
      <c r="AS20" s="17"/>
      <c r="AT20" s="17"/>
      <c r="AU20" s="30"/>
      <c r="AV20" s="30"/>
      <c r="AW20" s="30"/>
      <c r="BA20" s="17"/>
      <c r="BB20" s="17"/>
      <c r="BC20" s="30"/>
      <c r="BD20" s="30"/>
      <c r="BE20" s="30"/>
      <c r="BI20" s="17"/>
      <c r="BJ20" s="17"/>
      <c r="BK20" s="30"/>
      <c r="BL20" s="30"/>
      <c r="BM20" s="30"/>
      <c r="BQ20" s="17"/>
      <c r="BR20" s="17"/>
      <c r="BS20" s="30"/>
      <c r="BT20" s="30"/>
      <c r="BU20" s="30"/>
      <c r="BY20" s="17"/>
      <c r="BZ20" s="17"/>
      <c r="CA20" s="30"/>
      <c r="CB20" s="30"/>
      <c r="CC20" s="30"/>
      <c r="CG20" s="17"/>
      <c r="CH20" s="17"/>
      <c r="CI20" s="30"/>
      <c r="CJ20" s="30"/>
      <c r="CK20" s="30"/>
      <c r="CO20" s="17"/>
      <c r="CP20" s="17"/>
      <c r="CQ20" s="30"/>
      <c r="CR20" s="30"/>
      <c r="CS20" s="30"/>
      <c r="CW20" s="17"/>
      <c r="CX20" s="17"/>
      <c r="CY20" s="30"/>
      <c r="CZ20" s="30"/>
      <c r="DA20" s="30"/>
      <c r="DE20" s="17"/>
      <c r="DF20" s="17"/>
      <c r="DG20" s="30"/>
      <c r="DH20" s="30"/>
      <c r="DI20" s="30"/>
      <c r="DM20" s="17"/>
      <c r="DN20" s="17"/>
      <c r="DO20" s="30"/>
      <c r="DP20" s="30"/>
      <c r="DQ20" s="30"/>
      <c r="DU20" s="17"/>
      <c r="DV20" s="17"/>
      <c r="DW20" s="30"/>
      <c r="DX20" s="30"/>
      <c r="DY20" s="30"/>
      <c r="EC20" s="17"/>
      <c r="ED20" s="17"/>
      <c r="EE20" s="30"/>
      <c r="EF20" s="30"/>
      <c r="EG20" s="30"/>
      <c r="EK20" s="17"/>
      <c r="EL20" s="17"/>
      <c r="EM20" s="30"/>
      <c r="EN20" s="30"/>
      <c r="EO20" s="30"/>
      <c r="ES20" s="17"/>
      <c r="ET20" s="17"/>
      <c r="EU20" s="30"/>
      <c r="EV20" s="30"/>
      <c r="EW20" s="30"/>
      <c r="FA20" s="17"/>
      <c r="FB20" s="17"/>
      <c r="FC20" s="30"/>
      <c r="FD20" s="30"/>
      <c r="FE20" s="30"/>
      <c r="FI20" s="17"/>
      <c r="FJ20" s="17"/>
      <c r="FK20" s="30"/>
      <c r="FL20" s="30"/>
      <c r="FM20" s="30"/>
      <c r="FQ20" s="17"/>
      <c r="FR20" s="17"/>
      <c r="FS20" s="30"/>
      <c r="FT20" s="30"/>
      <c r="FU20" s="30"/>
      <c r="FY20" s="17"/>
      <c r="FZ20" s="17"/>
      <c r="GA20" s="30"/>
      <c r="GB20" s="30"/>
      <c r="GC20" s="30"/>
      <c r="GG20" s="17"/>
      <c r="GH20" s="17"/>
      <c r="GI20" s="30"/>
      <c r="GJ20" s="30"/>
      <c r="GK20" s="30"/>
      <c r="GO20" s="17"/>
      <c r="GP20" s="17"/>
      <c r="GQ20" s="30"/>
      <c r="GR20" s="30"/>
      <c r="GS20" s="30"/>
      <c r="GW20" s="17"/>
      <c r="GX20" s="17"/>
      <c r="GY20" s="30"/>
      <c r="GZ20" s="30"/>
      <c r="HA20" s="30"/>
      <c r="HE20" s="17"/>
      <c r="HF20" s="17"/>
      <c r="HG20" s="30"/>
      <c r="HH20" s="30"/>
      <c r="HI20" s="30"/>
      <c r="HM20" s="17"/>
      <c r="HN20" s="17"/>
      <c r="HO20" s="30"/>
      <c r="HP20" s="30"/>
      <c r="HQ20" s="30"/>
      <c r="HU20" s="17"/>
      <c r="HV20" s="17"/>
      <c r="HW20" s="30"/>
      <c r="HX20" s="30"/>
      <c r="HY20" s="30"/>
      <c r="IC20" s="17"/>
      <c r="ID20" s="17"/>
      <c r="IE20" s="30"/>
      <c r="IF20" s="30"/>
      <c r="IG20" s="30"/>
      <c r="IK20" s="17"/>
      <c r="IL20" s="17"/>
      <c r="IM20" s="30"/>
      <c r="IN20" s="30"/>
      <c r="IO20" s="30"/>
      <c r="IS20" s="17"/>
      <c r="IT20" s="17"/>
    </row>
    <row r="21" spans="1:254" ht="23.4" x14ac:dyDescent="0.6">
      <c r="E21" s="25"/>
      <c r="I21" s="42" t="s">
        <v>25</v>
      </c>
      <c r="J21" s="41">
        <f t="shared" si="4"/>
        <v>122.01486442691001</v>
      </c>
      <c r="K21" s="48">
        <f t="shared" ref="K21" si="10">B8/1000</f>
        <v>130.41431236459005</v>
      </c>
      <c r="L21" s="48">
        <f>K21+L20</f>
        <v>252.42917679150005</v>
      </c>
      <c r="M21" s="54" t="s">
        <v>25</v>
      </c>
      <c r="N21" s="50">
        <f t="shared" ref="N21" si="11">(L21-Q21)*100/Q21</f>
        <v>1.2065173497659336</v>
      </c>
      <c r="O21" s="51">
        <f t="shared" ref="O21" si="12">(L21-S21)*100/S21</f>
        <v>-8.0752752051231003</v>
      </c>
      <c r="P21" s="52">
        <f t="shared" si="8"/>
        <v>129.82545521779639</v>
      </c>
      <c r="Q21" s="53">
        <f>P21+Q20</f>
        <v>249.41988263375794</v>
      </c>
      <c r="R21" s="53">
        <f t="shared" si="9"/>
        <v>151.03737468218003</v>
      </c>
      <c r="S21" s="53">
        <f>R21+S20</f>
        <v>274.60422356964</v>
      </c>
      <c r="U21" s="34"/>
      <c r="V21" s="34"/>
      <c r="X21" s="29"/>
      <c r="AC21" s="17"/>
      <c r="AD21" s="17"/>
      <c r="AF21" s="29"/>
      <c r="AK21" s="17"/>
      <c r="AL21" s="17"/>
      <c r="AN21" s="29"/>
      <c r="AS21" s="17"/>
      <c r="AT21" s="17"/>
      <c r="AV21" s="29"/>
      <c r="BA21" s="17"/>
      <c r="BB21" s="17"/>
      <c r="BD21" s="29"/>
      <c r="BI21" s="17"/>
      <c r="BJ21" s="17"/>
      <c r="BL21" s="29"/>
      <c r="BQ21" s="17"/>
      <c r="BR21" s="17"/>
      <c r="BT21" s="29"/>
      <c r="BY21" s="17"/>
      <c r="BZ21" s="17"/>
      <c r="CB21" s="29"/>
      <c r="CG21" s="17"/>
      <c r="CH21" s="17"/>
      <c r="CJ21" s="29"/>
      <c r="CO21" s="17"/>
      <c r="CP21" s="17"/>
      <c r="CR21" s="29"/>
      <c r="CW21" s="17"/>
      <c r="CX21" s="17"/>
      <c r="CZ21" s="29"/>
      <c r="DE21" s="17"/>
      <c r="DF21" s="17"/>
      <c r="DH21" s="29"/>
      <c r="DM21" s="17"/>
      <c r="DN21" s="17"/>
      <c r="DP21" s="29"/>
      <c r="DU21" s="17"/>
      <c r="DV21" s="17"/>
      <c r="DX21" s="29"/>
      <c r="EC21" s="17"/>
      <c r="ED21" s="17"/>
      <c r="EF21" s="29"/>
      <c r="EK21" s="17"/>
      <c r="EL21" s="17"/>
      <c r="EN21" s="29"/>
      <c r="ES21" s="17"/>
      <c r="ET21" s="17"/>
      <c r="EV21" s="29"/>
      <c r="FA21" s="17"/>
      <c r="FB21" s="17"/>
      <c r="FD21" s="29"/>
      <c r="FI21" s="17"/>
      <c r="FJ21" s="17"/>
      <c r="FL21" s="29"/>
      <c r="FQ21" s="17"/>
      <c r="FR21" s="17"/>
      <c r="FT21" s="29"/>
      <c r="FY21" s="17"/>
      <c r="FZ21" s="17"/>
      <c r="GB21" s="29"/>
      <c r="GG21" s="17"/>
      <c r="GH21" s="17"/>
      <c r="GJ21" s="29"/>
      <c r="GO21" s="17"/>
      <c r="GP21" s="17"/>
      <c r="GR21" s="29"/>
      <c r="GW21" s="17"/>
      <c r="GX21" s="17"/>
      <c r="GZ21" s="29"/>
      <c r="HE21" s="17"/>
      <c r="HF21" s="17"/>
      <c r="HH21" s="29"/>
      <c r="HM21" s="17"/>
      <c r="HN21" s="17"/>
      <c r="HP21" s="29"/>
      <c r="HU21" s="17"/>
      <c r="HV21" s="17"/>
      <c r="HX21" s="29"/>
      <c r="IC21" s="17"/>
      <c r="ID21" s="17"/>
      <c r="IF21" s="29"/>
      <c r="IK21" s="17"/>
      <c r="IL21" s="17"/>
      <c r="IN21" s="29"/>
      <c r="IS21" s="17"/>
      <c r="IT21" s="17"/>
    </row>
    <row r="22" spans="1:254" ht="23.4" x14ac:dyDescent="0.6">
      <c r="A22" s="24"/>
      <c r="B22" s="23"/>
      <c r="C22" s="23"/>
      <c r="D22" s="23"/>
      <c r="E22" s="23"/>
      <c r="F22" s="23"/>
      <c r="G22" s="22"/>
      <c r="H22" s="19"/>
      <c r="I22" s="40" t="s">
        <v>26</v>
      </c>
      <c r="J22" s="41">
        <f t="shared" si="4"/>
        <v>252.42917679150005</v>
      </c>
      <c r="K22" s="48">
        <f t="shared" ref="K22" si="13">B9/1000</f>
        <v>140.84461528149004</v>
      </c>
      <c r="L22" s="48">
        <f>K22+L21</f>
        <v>393.27379207299009</v>
      </c>
      <c r="M22" s="46" t="s">
        <v>26</v>
      </c>
      <c r="N22" s="50">
        <f t="shared" ref="N22" si="14">(L22-Q22)*100/Q22</f>
        <v>1.7125504247114181</v>
      </c>
      <c r="O22" s="51">
        <f t="shared" ref="O22" si="15">(L22-S22)*100/S22</f>
        <v>-4.6486461792534737</v>
      </c>
      <c r="P22" s="52">
        <f t="shared" si="8"/>
        <v>137.23229591336741</v>
      </c>
      <c r="Q22" s="53">
        <f>P22+Q21</f>
        <v>386.65217854712535</v>
      </c>
      <c r="R22" s="53">
        <f t="shared" si="9"/>
        <v>137.84276990705004</v>
      </c>
      <c r="S22" s="53">
        <f>R22+S21</f>
        <v>412.44699347669007</v>
      </c>
      <c r="T22" s="43"/>
      <c r="U22" s="36"/>
      <c r="V22" s="36"/>
      <c r="W22" s="21"/>
      <c r="X22" s="21"/>
      <c r="Y22" s="21"/>
      <c r="Z22" s="21"/>
      <c r="AA22" s="21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</row>
    <row r="23" spans="1:254" ht="23.4" x14ac:dyDescent="0.6">
      <c r="A23" s="24"/>
      <c r="B23" s="23"/>
      <c r="C23" s="23"/>
      <c r="D23" s="23"/>
      <c r="E23" s="23"/>
      <c r="F23" s="23"/>
      <c r="G23" s="22"/>
      <c r="H23" s="19"/>
      <c r="I23" s="40" t="s">
        <v>27</v>
      </c>
      <c r="J23" s="41">
        <f t="shared" si="4"/>
        <v>393.27379207299009</v>
      </c>
      <c r="K23" s="48">
        <f t="shared" ref="K23" si="16">B10/1000</f>
        <v>147.36904051413001</v>
      </c>
      <c r="L23" s="48">
        <f>K23+L22</f>
        <v>540.6428325871201</v>
      </c>
      <c r="M23" s="46" t="s">
        <v>27</v>
      </c>
      <c r="N23" s="50">
        <f t="shared" ref="N23" si="17">(L23-Q23)*100/Q23</f>
        <v>0.71392368397461448</v>
      </c>
      <c r="O23" s="51">
        <f t="shared" ref="O23" si="18">(L23-S23)*100/S23</f>
        <v>-2.747497216444855</v>
      </c>
      <c r="P23" s="52">
        <f t="shared" si="8"/>
        <v>150.1582373429132</v>
      </c>
      <c r="Q23" s="53">
        <f>P23+Q22</f>
        <v>536.81041589003848</v>
      </c>
      <c r="R23" s="53">
        <f t="shared" si="9"/>
        <v>143.46963294717997</v>
      </c>
      <c r="S23" s="53">
        <f>R23+S22</f>
        <v>555.91662642387007</v>
      </c>
      <c r="T23" s="43"/>
      <c r="U23" s="36"/>
      <c r="V23" s="36"/>
      <c r="W23" s="21"/>
      <c r="X23" s="21"/>
      <c r="Y23" s="21"/>
      <c r="Z23" s="21"/>
      <c r="AA23" s="21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</row>
    <row r="24" spans="1:254" ht="23.4" x14ac:dyDescent="0.6">
      <c r="A24" s="28"/>
      <c r="B24" s="20"/>
      <c r="C24" s="20"/>
      <c r="D24" s="20"/>
      <c r="E24" s="19"/>
      <c r="F24" s="20"/>
      <c r="G24" s="20"/>
      <c r="H24" s="19"/>
      <c r="I24" s="40" t="s">
        <v>28</v>
      </c>
      <c r="J24" s="41">
        <f t="shared" si="4"/>
        <v>540.6428325871201</v>
      </c>
      <c r="K24" s="48">
        <f t="shared" ref="K24" si="19">B11/1000</f>
        <v>140.18085064530001</v>
      </c>
      <c r="L24" s="48">
        <f>K24+L23</f>
        <v>680.82368323242008</v>
      </c>
      <c r="M24" s="46" t="s">
        <v>28</v>
      </c>
      <c r="N24" s="50">
        <f t="shared" ref="N24" si="20">(L24-Q24)*100/Q24</f>
        <v>0.34770931845183528</v>
      </c>
      <c r="O24" s="51">
        <f t="shared" ref="O24" si="21">(L24-S24)*100/S24</f>
        <v>-1.1337089434662249</v>
      </c>
      <c r="P24" s="52">
        <f t="shared" si="8"/>
        <v>141.65418271065016</v>
      </c>
      <c r="Q24" s="53">
        <f>P24+Q23</f>
        <v>678.46459860068865</v>
      </c>
      <c r="R24" s="53">
        <f t="shared" si="9"/>
        <v>132.71412522748003</v>
      </c>
      <c r="S24" s="53">
        <f>R24+S23</f>
        <v>688.63075165135012</v>
      </c>
      <c r="T24" s="36"/>
      <c r="U24" s="36"/>
      <c r="V24" s="36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23.4" x14ac:dyDescent="0.6">
      <c r="F25" s="22"/>
      <c r="G25" s="22"/>
      <c r="H25" s="27"/>
      <c r="I25" s="40" t="s">
        <v>29</v>
      </c>
      <c r="J25" s="41">
        <f t="shared" si="4"/>
        <v>680.82368323242008</v>
      </c>
      <c r="K25" s="48">
        <f t="shared" ref="K25" si="22">B12/1000</f>
        <v>125.25049407720002</v>
      </c>
      <c r="L25" s="48">
        <f>K25+L24</f>
        <v>806.07417730962015</v>
      </c>
      <c r="M25" s="46" t="s">
        <v>29</v>
      </c>
      <c r="N25" s="50">
        <f t="shared" ref="N25" si="23">(L25-Q25)*100/Q25</f>
        <v>-2.1002442527888214</v>
      </c>
      <c r="O25" s="51">
        <f t="shared" ref="O25" si="24">(L25-S25)*100/S25</f>
        <v>-2.1243437015701132</v>
      </c>
      <c r="P25" s="52">
        <f t="shared" si="8"/>
        <v>144.90229456194564</v>
      </c>
      <c r="Q25" s="53">
        <f>P25+Q24</f>
        <v>823.36689316263426</v>
      </c>
      <c r="R25" s="53">
        <f t="shared" si="9"/>
        <v>134.93887515333998</v>
      </c>
      <c r="S25" s="53">
        <f>R25+S24</f>
        <v>823.56962680469007</v>
      </c>
      <c r="T25" s="36"/>
      <c r="U25" s="36"/>
      <c r="V25" s="36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254" ht="23.4" x14ac:dyDescent="0.6">
      <c r="F26" s="22"/>
      <c r="G26" s="22"/>
      <c r="H26" s="27"/>
      <c r="I26" s="38" t="s">
        <v>30</v>
      </c>
      <c r="J26" s="41">
        <f>+L26-K26</f>
        <v>806.07417730962015</v>
      </c>
      <c r="K26" s="48">
        <f t="shared" ref="K26" si="25">B13/1000</f>
        <v>91.454214338199975</v>
      </c>
      <c r="L26" s="48">
        <f>K26+L25</f>
        <v>897.52839164782017</v>
      </c>
      <c r="M26" s="45" t="s">
        <v>30</v>
      </c>
      <c r="N26" s="50">
        <f t="shared" ref="N26" si="26">(L26-Q26)*100/Q26</f>
        <v>-7.4698538507719059</v>
      </c>
      <c r="O26" s="51">
        <f t="shared" ref="O26" si="27">(L26-S26)*100/S26</f>
        <v>-6.1835692068995893</v>
      </c>
      <c r="P26" s="52">
        <f t="shared" si="8"/>
        <v>146.61794853461146</v>
      </c>
      <c r="Q26" s="53">
        <f>P26+Q25</f>
        <v>969.98484169724566</v>
      </c>
      <c r="R26" s="53">
        <f t="shared" si="9"/>
        <v>133.11608811789</v>
      </c>
      <c r="S26" s="53">
        <f>R26+S25</f>
        <v>956.68571492258002</v>
      </c>
      <c r="T26" s="36"/>
      <c r="U26" s="36"/>
      <c r="V26" s="36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254" ht="23.4" x14ac:dyDescent="0.6">
      <c r="F27" s="20"/>
      <c r="G27" s="20"/>
      <c r="H27" s="19"/>
      <c r="I27" s="38" t="s">
        <v>17</v>
      </c>
      <c r="J27" s="41">
        <f>+L27-K27</f>
        <v>0</v>
      </c>
      <c r="K27" s="48"/>
      <c r="L27" s="48"/>
      <c r="M27" s="45" t="s">
        <v>17</v>
      </c>
      <c r="N27" s="50"/>
      <c r="O27" s="51"/>
      <c r="P27" s="52">
        <f t="shared" si="8"/>
        <v>0</v>
      </c>
      <c r="Q27" s="53"/>
      <c r="R27" s="53">
        <f t="shared" si="9"/>
        <v>0</v>
      </c>
      <c r="S27" s="53"/>
      <c r="T27" s="36"/>
      <c r="U27" s="36"/>
      <c r="V27" s="36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254" ht="23.4" x14ac:dyDescent="0.6">
      <c r="F28" s="20"/>
      <c r="G28" s="20"/>
      <c r="H28" s="19"/>
      <c r="I28" s="38" t="s">
        <v>31</v>
      </c>
      <c r="J28" s="41"/>
      <c r="K28" s="48"/>
      <c r="L28" s="48"/>
      <c r="M28" s="45" t="s">
        <v>31</v>
      </c>
      <c r="N28" s="50"/>
      <c r="O28" s="51"/>
      <c r="P28" s="52">
        <f t="shared" si="8"/>
        <v>0</v>
      </c>
      <c r="Q28" s="53"/>
      <c r="R28" s="53">
        <f t="shared" ref="R28" si="28">F15/1000</f>
        <v>0</v>
      </c>
      <c r="S28" s="53"/>
      <c r="T28" s="36"/>
      <c r="U28" s="36"/>
      <c r="V28" s="36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254" ht="23.4" x14ac:dyDescent="0.6">
      <c r="F29" s="20"/>
      <c r="G29" s="20"/>
      <c r="H29" s="19"/>
      <c r="I29" s="38" t="s">
        <v>32</v>
      </c>
      <c r="J29" s="41"/>
      <c r="K29" s="48"/>
      <c r="L29" s="48"/>
      <c r="M29" s="45" t="s">
        <v>32</v>
      </c>
      <c r="N29" s="50"/>
      <c r="O29" s="51"/>
      <c r="P29" s="52">
        <f t="shared" si="8"/>
        <v>0</v>
      </c>
      <c r="Q29" s="53"/>
      <c r="R29" s="53">
        <f t="shared" ref="R29" si="29">F16/1000</f>
        <v>0</v>
      </c>
      <c r="S29" s="53"/>
      <c r="T29" s="36"/>
      <c r="U29" s="36"/>
      <c r="V29" s="36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254" ht="23.4" x14ac:dyDescent="0.6">
      <c r="F30" s="20"/>
      <c r="G30" s="20"/>
      <c r="H30" s="19"/>
      <c r="I30" s="38" t="s">
        <v>35</v>
      </c>
      <c r="J30" s="41"/>
      <c r="K30" s="48"/>
      <c r="L30" s="48"/>
      <c r="M30" s="45" t="s">
        <v>35</v>
      </c>
      <c r="N30" s="50"/>
      <c r="O30" s="51"/>
      <c r="P30" s="52">
        <f t="shared" si="8"/>
        <v>0</v>
      </c>
      <c r="Q30" s="53"/>
      <c r="R30" s="53">
        <f t="shared" ref="R30" si="30">F17/1000</f>
        <v>0</v>
      </c>
      <c r="S30" s="53"/>
      <c r="T30" s="36"/>
      <c r="U30" s="36"/>
      <c r="V30" s="36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254" ht="23.4" x14ac:dyDescent="0.6">
      <c r="F31" s="20"/>
      <c r="G31" s="20"/>
      <c r="H31" s="19"/>
      <c r="I31" s="38" t="s">
        <v>36</v>
      </c>
      <c r="J31" s="41"/>
      <c r="K31" s="48"/>
      <c r="L31" s="48"/>
      <c r="M31" s="45" t="s">
        <v>36</v>
      </c>
      <c r="N31" s="50"/>
      <c r="O31" s="51"/>
      <c r="P31" s="52">
        <f t="shared" si="8"/>
        <v>0</v>
      </c>
      <c r="Q31" s="53"/>
      <c r="R31" s="53">
        <f t="shared" ref="R31" si="31">F18/1000</f>
        <v>0</v>
      </c>
      <c r="S31" s="53"/>
      <c r="T31" s="36"/>
      <c r="U31" s="36"/>
      <c r="V31" s="36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254" x14ac:dyDescent="0.6">
      <c r="F32" s="20"/>
      <c r="G32" s="20"/>
      <c r="H32" s="19"/>
      <c r="K32" s="55"/>
      <c r="L32" s="55"/>
      <c r="M32" s="55"/>
      <c r="N32" s="55"/>
      <c r="O32" s="55"/>
      <c r="P32" s="55"/>
      <c r="Q32" s="56"/>
      <c r="R32" s="36"/>
      <c r="S32" s="36"/>
      <c r="T32" s="36"/>
      <c r="U32" s="36"/>
      <c r="V32" s="36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 x14ac:dyDescent="0.6">
      <c r="F33" s="20"/>
      <c r="G33" s="20"/>
      <c r="H33" s="19"/>
      <c r="K33" s="55"/>
      <c r="L33" s="55"/>
      <c r="M33" s="55"/>
      <c r="N33" s="55"/>
      <c r="O33" s="55"/>
      <c r="P33" s="55"/>
      <c r="Q33" s="56"/>
      <c r="R33" s="36"/>
      <c r="S33" s="36"/>
      <c r="T33" s="36"/>
      <c r="U33" s="36"/>
      <c r="V33" s="36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39" x14ac:dyDescent="0.6">
      <c r="A34" s="21"/>
      <c r="B34" s="20"/>
      <c r="C34" s="20"/>
      <c r="D34" s="20"/>
      <c r="E34" s="19"/>
      <c r="F34" s="16"/>
      <c r="G34" s="20"/>
      <c r="H34" s="19"/>
      <c r="K34" s="55"/>
      <c r="L34" s="55"/>
      <c r="M34" s="55"/>
      <c r="N34" s="55"/>
      <c r="O34" s="55"/>
      <c r="P34" s="55"/>
      <c r="Q34" s="56"/>
      <c r="R34" s="36"/>
      <c r="S34" s="36"/>
      <c r="T34" s="36"/>
      <c r="U34" s="36"/>
      <c r="V34" s="36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x14ac:dyDescent="0.6">
      <c r="A35" s="21"/>
      <c r="B35" s="20"/>
      <c r="C35" s="20"/>
      <c r="D35" s="20"/>
      <c r="E35" s="19"/>
      <c r="F35" s="20"/>
      <c r="G35" s="20"/>
      <c r="H35" s="19"/>
      <c r="K35" s="55"/>
      <c r="L35" s="55"/>
      <c r="M35" s="55"/>
      <c r="N35" s="55"/>
      <c r="O35" s="55"/>
      <c r="P35" s="55"/>
      <c r="Q35" s="56"/>
      <c r="R35" s="36"/>
      <c r="S35" s="36"/>
      <c r="T35" s="36"/>
      <c r="U35" s="36"/>
      <c r="V35" s="36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 x14ac:dyDescent="0.6">
      <c r="A36" s="21"/>
      <c r="B36" s="20"/>
      <c r="C36" s="20"/>
      <c r="D36" s="20"/>
      <c r="E36" s="19"/>
      <c r="F36" s="20"/>
      <c r="G36" s="20"/>
      <c r="H36" s="19"/>
      <c r="K36" s="55"/>
      <c r="L36" s="55"/>
      <c r="M36" s="55"/>
      <c r="N36" s="55"/>
      <c r="O36" s="55"/>
      <c r="P36" s="55"/>
      <c r="Q36" s="56"/>
      <c r="R36" s="36"/>
      <c r="S36" s="36"/>
      <c r="T36" s="36"/>
      <c r="U36" s="36"/>
      <c r="V36" s="36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x14ac:dyDescent="0.6">
      <c r="A37" s="21"/>
      <c r="B37" s="20"/>
      <c r="C37" s="20"/>
      <c r="D37" s="20"/>
      <c r="E37" s="19"/>
      <c r="F37" s="20"/>
      <c r="G37" s="20"/>
      <c r="H37" s="19"/>
      <c r="K37" s="55"/>
      <c r="L37" s="55"/>
      <c r="M37" s="55"/>
      <c r="N37" s="55"/>
      <c r="O37" s="55"/>
      <c r="P37" s="55"/>
      <c r="Q37" s="56"/>
      <c r="R37" s="36"/>
      <c r="S37" s="36"/>
      <c r="T37" s="36"/>
      <c r="U37" s="36"/>
      <c r="V37" s="36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x14ac:dyDescent="0.6">
      <c r="A38" s="19"/>
      <c r="B38" s="20"/>
      <c r="C38" s="20"/>
      <c r="D38" s="20"/>
      <c r="E38" s="19"/>
      <c r="F38" s="20"/>
      <c r="G38" s="20"/>
      <c r="H38" s="19"/>
      <c r="K38" s="55"/>
      <c r="L38" s="55"/>
      <c r="M38" s="55"/>
      <c r="N38" s="55"/>
      <c r="O38" s="55"/>
      <c r="P38" s="55"/>
      <c r="Q38" s="56"/>
      <c r="R38" s="36"/>
      <c r="S38" s="36"/>
      <c r="T38" s="36"/>
      <c r="U38" s="36"/>
      <c r="V38" s="36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 x14ac:dyDescent="0.6">
      <c r="H39" s="19"/>
      <c r="K39" s="55"/>
      <c r="L39" s="55"/>
      <c r="M39" s="55"/>
      <c r="N39" s="55"/>
      <c r="O39" s="55"/>
      <c r="P39" s="55"/>
      <c r="Q39" s="56"/>
      <c r="R39" s="36"/>
      <c r="S39" s="36"/>
      <c r="T39" s="36"/>
      <c r="U39" s="36"/>
      <c r="V39" s="36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39" x14ac:dyDescent="0.6">
      <c r="H40" s="19"/>
      <c r="K40" s="55"/>
      <c r="L40" s="55"/>
      <c r="M40" s="55"/>
      <c r="N40" s="55"/>
      <c r="O40" s="55"/>
      <c r="P40" s="55"/>
      <c r="Q40" s="56"/>
      <c r="R40" s="36"/>
      <c r="S40" s="36"/>
      <c r="T40" s="36"/>
      <c r="U40" s="36"/>
      <c r="V40" s="36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39" x14ac:dyDescent="0.6">
      <c r="H41" s="19"/>
      <c r="K41" s="55"/>
      <c r="L41" s="55"/>
      <c r="M41" s="55"/>
      <c r="N41" s="55"/>
      <c r="O41" s="55"/>
      <c r="P41" s="55"/>
      <c r="Q41" s="56"/>
      <c r="R41" s="36"/>
      <c r="S41" s="36"/>
      <c r="T41" s="36"/>
      <c r="U41" s="36"/>
      <c r="V41" s="36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x14ac:dyDescent="0.6">
      <c r="D42" s="26"/>
      <c r="E42" s="26"/>
      <c r="F42" s="26"/>
      <c r="H42" s="19"/>
      <c r="K42" s="55"/>
      <c r="L42" s="55"/>
      <c r="M42" s="55"/>
      <c r="N42" s="55"/>
      <c r="O42" s="55"/>
      <c r="P42" s="55"/>
      <c r="Q42" s="56"/>
      <c r="R42" s="36"/>
      <c r="S42" s="36"/>
      <c r="T42" s="36"/>
      <c r="U42" s="36"/>
      <c r="V42" s="36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5.25" customHeight="1" x14ac:dyDescent="0.6">
      <c r="E43" s="25"/>
      <c r="H43" s="19"/>
      <c r="K43" s="55"/>
      <c r="L43" s="55"/>
      <c r="M43" s="55"/>
      <c r="N43" s="55"/>
      <c r="O43" s="55"/>
      <c r="P43" s="55"/>
      <c r="Q43" s="56"/>
      <c r="R43" s="36"/>
      <c r="S43" s="36"/>
      <c r="T43" s="36"/>
      <c r="U43" s="36"/>
      <c r="V43" s="36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x14ac:dyDescent="0.6">
      <c r="A44" s="24"/>
      <c r="B44" s="23"/>
      <c r="C44" s="23"/>
      <c r="D44" s="23"/>
      <c r="E44" s="23"/>
      <c r="F44" s="23"/>
      <c r="G44" s="22"/>
      <c r="H44" s="19"/>
      <c r="K44" s="55"/>
      <c r="L44" s="55"/>
      <c r="M44" s="55"/>
      <c r="N44" s="55"/>
      <c r="O44" s="55"/>
      <c r="P44" s="55"/>
      <c r="Q44" s="56"/>
      <c r="R44" s="36"/>
      <c r="S44" s="36"/>
      <c r="T44" s="36"/>
      <c r="U44" s="36"/>
      <c r="V44" s="36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x14ac:dyDescent="0.6">
      <c r="A45" s="24"/>
      <c r="B45" s="23"/>
      <c r="C45" s="23"/>
      <c r="D45" s="23"/>
      <c r="E45" s="23"/>
      <c r="F45" s="23"/>
      <c r="G45" s="22"/>
      <c r="H45" s="19"/>
      <c r="K45" s="55"/>
      <c r="L45" s="55"/>
      <c r="M45" s="55"/>
      <c r="N45" s="55"/>
      <c r="O45" s="55"/>
      <c r="P45" s="55"/>
      <c r="Q45" s="56"/>
      <c r="R45" s="36"/>
      <c r="S45" s="36"/>
      <c r="T45" s="36"/>
      <c r="U45" s="36"/>
      <c r="V45" s="36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x14ac:dyDescent="0.6">
      <c r="A46" s="21"/>
      <c r="B46" s="20"/>
      <c r="C46" s="20"/>
      <c r="D46" s="20"/>
      <c r="E46" s="19"/>
      <c r="F46" s="20"/>
      <c r="G46" s="20"/>
      <c r="H46" s="19"/>
      <c r="K46" s="55"/>
      <c r="L46" s="55"/>
      <c r="M46" s="55"/>
      <c r="N46" s="55"/>
      <c r="O46" s="55"/>
      <c r="P46" s="55"/>
      <c r="Q46" s="56"/>
      <c r="R46" s="36"/>
      <c r="S46" s="36"/>
      <c r="T46" s="36"/>
      <c r="U46" s="36"/>
      <c r="V46" s="36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x14ac:dyDescent="0.6">
      <c r="A47" s="21"/>
      <c r="B47" s="20"/>
      <c r="C47" s="20"/>
      <c r="D47" s="20"/>
      <c r="E47" s="19"/>
      <c r="F47" s="20"/>
      <c r="G47" s="20"/>
      <c r="H47" s="19"/>
      <c r="K47" s="55"/>
      <c r="L47" s="55"/>
      <c r="M47" s="55"/>
      <c r="N47" s="55"/>
      <c r="O47" s="55"/>
      <c r="P47" s="55"/>
      <c r="Q47" s="56"/>
      <c r="R47" s="36"/>
      <c r="S47" s="36"/>
      <c r="T47" s="36"/>
      <c r="U47" s="36"/>
      <c r="V47" s="36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x14ac:dyDescent="0.6">
      <c r="A48" s="21"/>
      <c r="B48" s="20"/>
      <c r="C48" s="20"/>
      <c r="D48" s="20"/>
      <c r="E48" s="19"/>
      <c r="F48" s="20"/>
      <c r="G48" s="20"/>
      <c r="H48" s="19"/>
      <c r="K48" s="55"/>
      <c r="L48" s="55"/>
      <c r="M48" s="55"/>
      <c r="N48" s="55"/>
      <c r="O48" s="55"/>
      <c r="P48" s="55"/>
      <c r="Q48" s="56"/>
      <c r="R48" s="36"/>
      <c r="S48" s="36"/>
      <c r="T48" s="36"/>
      <c r="U48" s="36"/>
      <c r="V48" s="36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x14ac:dyDescent="0.6">
      <c r="A49" s="21"/>
      <c r="B49" s="20"/>
      <c r="C49" s="20"/>
      <c r="D49" s="20"/>
      <c r="E49" s="19"/>
      <c r="F49" s="20"/>
      <c r="G49" s="20"/>
      <c r="H49" s="19"/>
      <c r="K49" s="55"/>
      <c r="L49" s="55"/>
      <c r="M49" s="55"/>
      <c r="N49" s="55"/>
      <c r="O49" s="55"/>
      <c r="P49" s="55"/>
      <c r="Q49" s="56"/>
      <c r="R49" s="36"/>
      <c r="S49" s="36"/>
      <c r="T49" s="36"/>
      <c r="U49" s="36"/>
      <c r="V49" s="36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x14ac:dyDescent="0.6">
      <c r="A50" s="21"/>
      <c r="B50" s="20"/>
      <c r="C50" s="20"/>
      <c r="D50" s="20"/>
      <c r="E50" s="19"/>
      <c r="F50" s="20"/>
      <c r="G50" s="20"/>
      <c r="H50" s="19"/>
      <c r="K50" s="55"/>
      <c r="L50" s="55"/>
      <c r="M50" s="55"/>
      <c r="N50" s="55"/>
      <c r="O50" s="55"/>
      <c r="P50" s="55"/>
      <c r="Q50" s="56"/>
      <c r="R50" s="36"/>
      <c r="S50" s="36"/>
      <c r="T50" s="36"/>
      <c r="U50" s="36"/>
      <c r="V50" s="36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1:39" x14ac:dyDescent="0.6">
      <c r="A51" s="21"/>
      <c r="B51" s="20"/>
      <c r="C51" s="20"/>
      <c r="D51" s="20"/>
      <c r="E51" s="19"/>
      <c r="F51" s="20"/>
      <c r="G51" s="20"/>
      <c r="H51" s="19"/>
      <c r="K51" s="55"/>
      <c r="L51" s="55"/>
      <c r="M51" s="55"/>
      <c r="N51" s="55"/>
      <c r="O51" s="55"/>
      <c r="P51" s="55"/>
      <c r="Q51" s="56"/>
      <c r="R51" s="36"/>
      <c r="S51" s="36"/>
      <c r="T51" s="36"/>
      <c r="U51" s="36"/>
      <c r="V51" s="36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spans="1:39" x14ac:dyDescent="0.6">
      <c r="A52" s="21"/>
      <c r="B52" s="20"/>
      <c r="C52" s="20"/>
      <c r="D52" s="20"/>
      <c r="E52" s="19"/>
      <c r="F52" s="20"/>
      <c r="G52" s="20"/>
      <c r="H52" s="19"/>
    </row>
    <row r="53" spans="1:39" x14ac:dyDescent="0.6">
      <c r="A53" s="21"/>
      <c r="B53" s="20"/>
      <c r="C53" s="20"/>
      <c r="D53" s="20"/>
      <c r="E53" s="19"/>
      <c r="F53" s="20"/>
      <c r="G53" s="20"/>
      <c r="H53" s="19"/>
    </row>
    <row r="54" spans="1:39" x14ac:dyDescent="0.6">
      <c r="A54" s="21"/>
      <c r="B54" s="20"/>
      <c r="C54" s="20"/>
      <c r="D54" s="20"/>
      <c r="E54" s="19"/>
      <c r="F54" s="20"/>
      <c r="G54" s="20"/>
      <c r="H54" s="19"/>
    </row>
    <row r="55" spans="1:39" x14ac:dyDescent="0.6">
      <c r="A55" s="21"/>
      <c r="B55" s="20"/>
      <c r="C55" s="20"/>
      <c r="D55" s="20"/>
      <c r="E55" s="19"/>
      <c r="F55" s="20"/>
      <c r="G55" s="20"/>
      <c r="H55" s="19"/>
    </row>
    <row r="56" spans="1:39" x14ac:dyDescent="0.6">
      <c r="A56" s="21"/>
      <c r="B56" s="20"/>
      <c r="C56" s="20"/>
      <c r="D56" s="20"/>
      <c r="E56" s="19"/>
      <c r="F56" s="20"/>
      <c r="G56" s="20"/>
      <c r="H56" s="19"/>
    </row>
    <row r="57" spans="1:39" x14ac:dyDescent="0.6">
      <c r="A57" s="21"/>
      <c r="B57" s="20"/>
      <c r="C57" s="20"/>
      <c r="D57" s="20"/>
      <c r="E57" s="19"/>
      <c r="F57" s="20"/>
      <c r="G57" s="20"/>
      <c r="H57" s="19"/>
    </row>
  </sheetData>
  <mergeCells count="10">
    <mergeCell ref="A1:H1"/>
    <mergeCell ref="G2:H2"/>
    <mergeCell ref="A3:A5"/>
    <mergeCell ref="C3:E3"/>
    <mergeCell ref="F3:H3"/>
    <mergeCell ref="B4:B5"/>
    <mergeCell ref="C4:C5"/>
    <mergeCell ref="E4:E5"/>
    <mergeCell ref="F4:F5"/>
    <mergeCell ref="H4:H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21" x14ac:dyDescent="0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Fiscal year 2020</vt:lpstr>
      <vt:lpstr>data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วลัยวัลย์ ปินญามูล</dc:creator>
  <cp:lastModifiedBy>วลัยวัลย์ ปินญามูล</cp:lastModifiedBy>
  <cp:lastPrinted>2019-06-17T02:46:58Z</cp:lastPrinted>
  <dcterms:created xsi:type="dcterms:W3CDTF">2013-07-05T04:23:14Z</dcterms:created>
  <dcterms:modified xsi:type="dcterms:W3CDTF">2020-05-12T03:22:10Z</dcterms:modified>
</cp:coreProperties>
</file>